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\\192.168.1.3\pdr2020\PDR 2020\Candidatura DLBC RURAL\PO NORTE\+ CO3SO\Avisos ADRIL - Enviados OG\+ Co3so Interior\"/>
    </mc:Choice>
  </mc:AlternateContent>
  <xr:revisionPtr revIDLastSave="0" documentId="13_ncr:1_{5455B43A-CB4B-44E9-8D57-44A9A2B5EB4E}" xr6:coauthVersionLast="45" xr6:coauthVersionMax="45" xr10:uidLastSave="{00000000-0000-0000-0000-000000000000}"/>
  <bookViews>
    <workbookView xWindow="-120" yWindow="-120" windowWidth="29040" windowHeight="15840" tabRatio="597" activeTab="1" xr2:uid="{00000000-000D-0000-FFFF-FFFF00000000}"/>
  </bookViews>
  <sheets>
    <sheet name="Memória Desc_+CO3SO Interior" sheetId="9" r:id="rId1"/>
    <sheet name="Simulador_+CO3SO Interior" sheetId="8" r:id="rId2"/>
    <sheet name="Auxiliar" sheetId="1" state="hidden" r:id="rId3"/>
    <sheet name="Baixa Densidade" sheetId="7" state="hidden" r:id="rId4"/>
  </sheets>
  <externalReferences>
    <externalReference r:id="rId5"/>
    <externalReference r:id="rId6"/>
  </externalReferences>
  <definedNames>
    <definedName name="anscount" hidden="1">1</definedName>
    <definedName name="_xlnm.Print_Area" localSheetId="0">'Memória Desc_+CO3SO Interior'!$A$1:$Q$250</definedName>
    <definedName name="Bu">[1]INPUT!$B$10</definedName>
    <definedName name="DC">[1]INPUT!$B$8</definedName>
    <definedName name="EXHIBIT_01">#REF!</definedName>
    <definedName name="EXHIBIT_02">#REF!</definedName>
    <definedName name="EXHIBIT_05">#REF!</definedName>
    <definedName name="EXHIBIT_06">#REF!</definedName>
    <definedName name="EXHIBIT_07">#REF!</definedName>
    <definedName name="EXHIBIT_08">#REF!</definedName>
    <definedName name="new_proj">'[2]Novos Projectos'!$A$3:$A$57</definedName>
    <definedName name="Pm">[1]INPUT!$B$6</definedName>
    <definedName name="Rd">[1]INPUT!$B$4</definedName>
    <definedName name="t">[1]INPUT!$B$7</definedName>
    <definedName name="TD">[1]INPUT!$B$9</definedName>
    <definedName name="_xlnm.Print_Titles" localSheetId="0">'Memória Desc_+CO3SO Interior'!$1:$4</definedName>
    <definedName name="VARa">[1]INPUT!$B$12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8" l="1"/>
  <c r="G21" i="8"/>
  <c r="J21" i="8"/>
  <c r="K21" i="8" s="1"/>
  <c r="F22" i="8"/>
  <c r="G22" i="8"/>
  <c r="J22" i="8"/>
  <c r="K22" i="8" s="1"/>
  <c r="F23" i="8"/>
  <c r="J23" i="8"/>
  <c r="K23" i="8" s="1"/>
  <c r="H22" i="8" l="1"/>
  <c r="L22" i="8" s="1"/>
  <c r="M22" i="8" s="1"/>
  <c r="N22" i="8" s="1"/>
  <c r="H21" i="8"/>
  <c r="L21" i="8" s="1"/>
  <c r="M21" i="8" s="1"/>
  <c r="N21" i="8" s="1"/>
  <c r="F17" i="8"/>
  <c r="B17" i="8"/>
  <c r="F24" i="8" l="1"/>
  <c r="G24" i="8"/>
  <c r="J24" i="8"/>
  <c r="K24" i="8" s="1"/>
  <c r="F25" i="8"/>
  <c r="H25" i="8" s="1"/>
  <c r="L25" i="8" s="1"/>
  <c r="M25" i="8" s="1"/>
  <c r="N25" i="8" s="1"/>
  <c r="G25" i="8"/>
  <c r="J25" i="8"/>
  <c r="K25" i="8" s="1"/>
  <c r="F26" i="8"/>
  <c r="G26" i="8"/>
  <c r="J26" i="8"/>
  <c r="K26" i="8" s="1"/>
  <c r="F27" i="8"/>
  <c r="G27" i="8"/>
  <c r="J27" i="8"/>
  <c r="K27" i="8" s="1"/>
  <c r="F28" i="8"/>
  <c r="G28" i="8"/>
  <c r="J28" i="8"/>
  <c r="K28" i="8" s="1"/>
  <c r="F29" i="8"/>
  <c r="H29" i="8" s="1"/>
  <c r="L29" i="8" s="1"/>
  <c r="M29" i="8" s="1"/>
  <c r="N29" i="8" s="1"/>
  <c r="G29" i="8"/>
  <c r="J29" i="8"/>
  <c r="K29" i="8" s="1"/>
  <c r="F30" i="8"/>
  <c r="G30" i="8"/>
  <c r="H30" i="8" s="1"/>
  <c r="J30" i="8"/>
  <c r="K30" i="8" s="1"/>
  <c r="F31" i="8"/>
  <c r="H31" i="8" s="1"/>
  <c r="G31" i="8"/>
  <c r="J31" i="8"/>
  <c r="K31" i="8" s="1"/>
  <c r="F32" i="8"/>
  <c r="J32" i="8"/>
  <c r="K32" i="8" s="1"/>
  <c r="F33" i="8"/>
  <c r="J33" i="8"/>
  <c r="K33" i="8" s="1"/>
  <c r="F34" i="8"/>
  <c r="J34" i="8"/>
  <c r="K34" i="8" s="1"/>
  <c r="F35" i="8"/>
  <c r="J35" i="8"/>
  <c r="K35" i="8" s="1"/>
  <c r="F36" i="8"/>
  <c r="J36" i="8"/>
  <c r="K36" i="8" s="1"/>
  <c r="B23" i="8"/>
  <c r="A24" i="8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21" i="8"/>
  <c r="B22" i="8"/>
  <c r="F18" i="8"/>
  <c r="J18" i="8"/>
  <c r="K18" i="8" s="1"/>
  <c r="F19" i="8"/>
  <c r="J19" i="8"/>
  <c r="K19" i="8" s="1"/>
  <c r="F20" i="8"/>
  <c r="J20" i="8"/>
  <c r="K20" i="8" s="1"/>
  <c r="H28" i="8" l="1"/>
  <c r="H24" i="8"/>
  <c r="L24" i="8" s="1"/>
  <c r="M24" i="8" s="1"/>
  <c r="N24" i="8" s="1"/>
  <c r="H27" i="8"/>
  <c r="L27" i="8" s="1"/>
  <c r="M27" i="8" s="1"/>
  <c r="N27" i="8" s="1"/>
  <c r="L28" i="8"/>
  <c r="M28" i="8" s="1"/>
  <c r="N28" i="8" s="1"/>
  <c r="H26" i="8"/>
  <c r="L26" i="8" s="1"/>
  <c r="M26" i="8" s="1"/>
  <c r="N26" i="8" s="1"/>
  <c r="L30" i="8"/>
  <c r="M30" i="8" s="1"/>
  <c r="N30" i="8" s="1"/>
  <c r="L31" i="8"/>
  <c r="M31" i="8" s="1"/>
  <c r="N31" i="8" s="1"/>
  <c r="J17" i="8"/>
  <c r="K17" i="8" s="1"/>
  <c r="B19" i="8"/>
  <c r="B20" i="8"/>
  <c r="B18" i="8"/>
  <c r="A17" i="8"/>
  <c r="A18" i="8" s="1"/>
  <c r="A19" i="8" s="1"/>
  <c r="A20" i="8" s="1"/>
  <c r="A21" i="8" s="1"/>
  <c r="A22" i="8" s="1"/>
  <c r="A23" i="8" s="1"/>
  <c r="B3" i="8" l="1"/>
  <c r="E3" i="8"/>
  <c r="Y19" i="8" l="1"/>
  <c r="G19" i="8" s="1"/>
  <c r="H19" i="8" s="1"/>
  <c r="L19" i="8" s="1"/>
  <c r="M19" i="8" s="1"/>
  <c r="N19" i="8" s="1"/>
  <c r="Y20" i="8"/>
  <c r="G20" i="8" s="1"/>
  <c r="Y23" i="8"/>
  <c r="G23" i="8" s="1"/>
  <c r="Y32" i="8"/>
  <c r="G32" i="8" s="1"/>
  <c r="Y33" i="8"/>
  <c r="G33" i="8" s="1"/>
  <c r="Y34" i="8"/>
  <c r="G34" i="8" s="1"/>
  <c r="Y35" i="8"/>
  <c r="G35" i="8" s="1"/>
  <c r="Y36" i="8"/>
  <c r="G36" i="8" s="1"/>
  <c r="Y18" i="8"/>
  <c r="G18" i="8" s="1"/>
  <c r="H18" i="8" s="1"/>
  <c r="L18" i="8" s="1"/>
  <c r="M18" i="8" s="1"/>
  <c r="N18" i="8" s="1"/>
  <c r="H23" i="8" l="1"/>
  <c r="L23" i="8" s="1"/>
  <c r="M23" i="8" s="1"/>
  <c r="N23" i="8" s="1"/>
  <c r="H35" i="8"/>
  <c r="L35" i="8" s="1"/>
  <c r="M35" i="8" s="1"/>
  <c r="N35" i="8" s="1"/>
  <c r="H32" i="8"/>
  <c r="L32" i="8" s="1"/>
  <c r="M32" i="8" s="1"/>
  <c r="N32" i="8" s="1"/>
  <c r="H34" i="8"/>
  <c r="L34" i="8" s="1"/>
  <c r="M34" i="8" s="1"/>
  <c r="N34" i="8" s="1"/>
  <c r="H36" i="8"/>
  <c r="L36" i="8" s="1"/>
  <c r="M36" i="8" s="1"/>
  <c r="N36" i="8" s="1"/>
  <c r="H33" i="8"/>
  <c r="L33" i="8" s="1"/>
  <c r="M33" i="8" s="1"/>
  <c r="N33" i="8" s="1"/>
  <c r="H20" i="8"/>
  <c r="L20" i="8" s="1"/>
  <c r="M20" i="8" s="1"/>
  <c r="N20" i="8" s="1"/>
  <c r="Y37" i="8"/>
  <c r="Y17" i="8"/>
  <c r="G17" i="8" s="1"/>
  <c r="H17" i="8" l="1"/>
  <c r="L17" i="8" s="1"/>
  <c r="M17" i="8" l="1"/>
  <c r="N17" i="8" s="1"/>
  <c r="K41" i="8"/>
  <c r="L37" i="8"/>
  <c r="K43" i="8"/>
  <c r="K45" i="8" l="1"/>
  <c r="M45" i="8" s="1"/>
  <c r="N37" i="8"/>
  <c r="M37" i="8"/>
  <c r="K47" i="8" s="1"/>
  <c r="M47" i="8" s="1"/>
  <c r="M49" i="8" l="1"/>
  <c r="K49" i="8"/>
</calcChain>
</file>

<file path=xl/sharedStrings.xml><?xml version="1.0" encoding="utf-8"?>
<sst xmlns="http://schemas.openxmlformats.org/spreadsheetml/2006/main" count="361" uniqueCount="279">
  <si>
    <t>NÃO</t>
  </si>
  <si>
    <t>IAS</t>
  </si>
  <si>
    <t>Alfândega da Fé</t>
  </si>
  <si>
    <t>Arcos de Valdevez</t>
  </si>
  <si>
    <t>Arouca</t>
  </si>
  <si>
    <t>Boticas</t>
  </si>
  <si>
    <t>Alijó</t>
  </si>
  <si>
    <t>Chaves</t>
  </si>
  <si>
    <t>Baião</t>
  </si>
  <si>
    <t>Armamar</t>
  </si>
  <si>
    <t>Bragança</t>
  </si>
  <si>
    <t>Melgaço</t>
  </si>
  <si>
    <t>Montalegre</t>
  </si>
  <si>
    <t>Carrazeda de Ansiães</t>
  </si>
  <si>
    <t>Macedo de Cavaleiros</t>
  </si>
  <si>
    <t>Monção</t>
  </si>
  <si>
    <t>Ribeira de Pena</t>
  </si>
  <si>
    <t>Celorico de Basto</t>
  </si>
  <si>
    <t>Freixo de Espada à Cinta</t>
  </si>
  <si>
    <t>Miranda do Douro</t>
  </si>
  <si>
    <t>Paredes de Coura</t>
  </si>
  <si>
    <t>Terras de Bouro</t>
  </si>
  <si>
    <t>Valpaços</t>
  </si>
  <si>
    <t>Cinfães</t>
  </si>
  <si>
    <t>Lamego</t>
  </si>
  <si>
    <t>Mirandela</t>
  </si>
  <si>
    <t>Ponte da Barca</t>
  </si>
  <si>
    <t>Vila Verde</t>
  </si>
  <si>
    <t>Vila Pouca de Aguiar</t>
  </si>
  <si>
    <t>Mesão Frio</t>
  </si>
  <si>
    <t>Mogadouro</t>
  </si>
  <si>
    <t>Ave</t>
  </si>
  <si>
    <t>Moimenta da Beira</t>
  </si>
  <si>
    <t>Vila Flor</t>
  </si>
  <si>
    <t>Cabeceiras de Basto</t>
  </si>
  <si>
    <t>Murça</t>
  </si>
  <si>
    <t>Vimioso</t>
  </si>
  <si>
    <t>Fafe</t>
  </si>
  <si>
    <t>Penedono</t>
  </si>
  <si>
    <t>Vinhais</t>
  </si>
  <si>
    <t>Vila Nova de Cerveira</t>
  </si>
  <si>
    <t>Peso da Régua</t>
  </si>
  <si>
    <t>Mondim de Basto</t>
  </si>
  <si>
    <t>Resende</t>
  </si>
  <si>
    <t>Sabrosa</t>
  </si>
  <si>
    <t>Santa Marta de Penaguião</t>
  </si>
  <si>
    <t>Vieira do Minho</t>
  </si>
  <si>
    <t>São João da Pesqueira</t>
  </si>
  <si>
    <t>Sernancelhe</t>
  </si>
  <si>
    <t>Tabuaço</t>
  </si>
  <si>
    <t>Tarouca</t>
  </si>
  <si>
    <t>Torre de Moncorvo</t>
  </si>
  <si>
    <t>Vila Nova de Foz Côa</t>
  </si>
  <si>
    <t>Vila Real</t>
  </si>
  <si>
    <t>Alto Minho</t>
  </si>
  <si>
    <t>Cávado</t>
  </si>
  <si>
    <t>Área Metropolitana do Porto</t>
  </si>
  <si>
    <t>Alto Tâmega</t>
  </si>
  <si>
    <t>Tâmega e Sousa</t>
  </si>
  <si>
    <t>Douro</t>
  </si>
  <si>
    <t>Terras de Trás-os-Montes</t>
  </si>
  <si>
    <t>NUT III</t>
  </si>
  <si>
    <t>Municípios Baixa Densidade NORTE</t>
  </si>
  <si>
    <t>Ansiães</t>
  </si>
  <si>
    <t>Amarante</t>
  </si>
  <si>
    <t>Candemil</t>
  </si>
  <si>
    <t>Gouveia (São Simão)</t>
  </si>
  <si>
    <t>Jazente</t>
  </si>
  <si>
    <t>Rebordelo</t>
  </si>
  <si>
    <t>Salvador do Monte</t>
  </si>
  <si>
    <t>União das freguesias de Aboadela, Sanche e Várzea</t>
  </si>
  <si>
    <t>União das freguesias de Olo e Canadelo</t>
  </si>
  <si>
    <t>União das freguesas de Bustelo, Carneiro e Carvalho de Rei</t>
  </si>
  <si>
    <t>Vila Chã do Marão</t>
  </si>
  <si>
    <t>Amares</t>
  </si>
  <si>
    <t>Bouro (Santa Marta)</t>
  </si>
  <si>
    <t>Goães</t>
  </si>
  <si>
    <t>União das freguesias de Caldelas, Sequeiros e Paranhos</t>
  </si>
  <si>
    <t>União das freguesias de Vilela, Seramil e Paredes Secas</t>
  </si>
  <si>
    <t>Dem</t>
  </si>
  <si>
    <t>União das freguesias de Arga (Baixo, Cima e São João)</t>
  </si>
  <si>
    <t>União das freguesias de Gondar e Orbacém</t>
  </si>
  <si>
    <t>Castelo de Paiva</t>
  </si>
  <si>
    <t>Real</t>
  </si>
  <si>
    <t>União das Fregueisas da Raia, Pedorido e Paraíso</t>
  </si>
  <si>
    <t>Caminha</t>
  </si>
  <si>
    <t>Guimarães</t>
  </si>
  <si>
    <t>União das freguesias de Arosa e Castelões</t>
  </si>
  <si>
    <t>Marco de Canaveses</t>
  </si>
  <si>
    <t>Várzea, Aliviada e Folhada</t>
  </si>
  <si>
    <t>Ponte de Lima</t>
  </si>
  <si>
    <t>Anais</t>
  </si>
  <si>
    <t>Ardegão, Freixo e Mato</t>
  </si>
  <si>
    <t>Associação de freguesias do Vale do Neiva</t>
  </si>
  <si>
    <t>Bárrio e Cepões</t>
  </si>
  <si>
    <t>Beiral do Lima</t>
  </si>
  <si>
    <t>Boalhosa</t>
  </si>
  <si>
    <t>Cabaços e Fojo Lobal</t>
  </si>
  <si>
    <t>Cabração e Moreira do Lima</t>
  </si>
  <si>
    <t>Estorãos</t>
  </si>
  <si>
    <t>Calheiros</t>
  </si>
  <si>
    <t>Friastelas</t>
  </si>
  <si>
    <t>Gemieira</t>
  </si>
  <si>
    <t>Gondufe</t>
  </si>
  <si>
    <t>Labruja</t>
  </si>
  <si>
    <t>Labrujó, Rendufe e Vilar do Monte</t>
  </si>
  <si>
    <t>Navió e Vitorino dos Piães</t>
  </si>
  <si>
    <t>Poiares</t>
  </si>
  <si>
    <t>Serdedelo</t>
  </si>
  <si>
    <t>Vale de Cambra</t>
  </si>
  <si>
    <t>Arões</t>
  </si>
  <si>
    <t>Junqueira</t>
  </si>
  <si>
    <t>Valença</t>
  </si>
  <si>
    <t>Boivão</t>
  </si>
  <si>
    <t>Fontoura</t>
  </si>
  <si>
    <t>União das freguesias de Gondomil e Safins</t>
  </si>
  <si>
    <t>União das freguesias de São Julião e Silva</t>
  </si>
  <si>
    <t>Viana do Castelo</t>
  </si>
  <si>
    <t>Montaria</t>
  </si>
  <si>
    <t>Concelho Sem Baixa Densidade</t>
  </si>
  <si>
    <t>Freguesia baixa densidade</t>
  </si>
  <si>
    <t xml:space="preserve">Tipologias de operação </t>
  </si>
  <si>
    <t>1 - Criação de Postos de Trabalho nas seguintes condições</t>
  </si>
  <si>
    <t>2 - Elegíveis contratos de trabalho sem termo, desde que celebrados após a apresentação da candidatura</t>
  </si>
  <si>
    <t>3- alínea e) do nº1 só se aplicam ao  +CO3SO Emprego Interior</t>
  </si>
  <si>
    <t>Empresa iniciou atividade há menos de 5 anos?</t>
  </si>
  <si>
    <t>a)</t>
  </si>
  <si>
    <t xml:space="preserve">b) </t>
  </si>
  <si>
    <t>c)</t>
  </si>
  <si>
    <t xml:space="preserve">d.i) </t>
  </si>
  <si>
    <t xml:space="preserve">d.ii) </t>
  </si>
  <si>
    <t>d.iii)</t>
  </si>
  <si>
    <t>d.iv)</t>
  </si>
  <si>
    <t xml:space="preserve">d.v) </t>
  </si>
  <si>
    <t xml:space="preserve">d.vi) </t>
  </si>
  <si>
    <t xml:space="preserve">d.vii) </t>
  </si>
  <si>
    <t xml:space="preserve">d.viii) </t>
  </si>
  <si>
    <t xml:space="preserve">d.ix) </t>
  </si>
  <si>
    <t xml:space="preserve">d.x) </t>
  </si>
  <si>
    <t xml:space="preserve">d.xi) </t>
  </si>
  <si>
    <t xml:space="preserve">d.xii) </t>
  </si>
  <si>
    <t xml:space="preserve">e) </t>
  </si>
  <si>
    <t xml:space="preserve">f) </t>
  </si>
  <si>
    <t>Próprio emprego</t>
  </si>
  <si>
    <t>Desempregados inscritos há pelo menos 6 meses no IEFP</t>
  </si>
  <si>
    <t xml:space="preserve">Desempregados inscritos há pelo menos 2 meses no IEFP &lt;= 29 anos ou &gt;45 anos </t>
  </si>
  <si>
    <t xml:space="preserve">Desempregado inscrito no IEFP, beneficiário de prestação de desemprego </t>
  </si>
  <si>
    <t>Desempregado inscrito no IEFP, beneficiário do rendimento social de inserção</t>
  </si>
  <si>
    <t>Desempregado inscrito no IEFP, com deficiência e incapacidade</t>
  </si>
  <si>
    <t>Desempregado inscrito no IEFP, que integre família monoparental</t>
  </si>
  <si>
    <t>Desempregado inscrito no IEFP, cujo conjuge ou pessoa com quem viva em união de facto se encontre igualmente em situação de desemprego, inscrito no IEFP</t>
  </si>
  <si>
    <t>Desempregado inscrito no IEFP, vítima de violência doméstica</t>
  </si>
  <si>
    <t>Desempregado inscrito no IEFP, refugiado</t>
  </si>
  <si>
    <t>Desempregado inscrito no IEFP, Ex-recluso e aquele que tenha cumprido penas ou medidas judiciais não privativas e liberdades em condições de se inserir na vida ativa</t>
  </si>
  <si>
    <t>Desempregado inscrito no IEFP, toxicodependente em processo de recuperação</t>
  </si>
  <si>
    <t>Desempregado inscrito no IEFP, em situação de sem-abrigo</t>
  </si>
  <si>
    <t>Desempregado inscrito no IEFP, vítima de tráfico de seres humanos</t>
  </si>
  <si>
    <t>Pessoas que não tenham registos na segurança social como trabalhadores por conta de outrem, nem como trabalhadores independentes nos 6 meses anteriores à contratação.</t>
  </si>
  <si>
    <t xml:space="preserve">Com qualificação de nível 5, 6, 7, ou 8 (QNQ), inativos ou desempregados e residentes em territórios não classificados como de baixa densidade, estimulando a mobilidade geográfica de trabalhadores </t>
  </si>
  <si>
    <t>Desempregado inscrito no IEFP, que tenha prestado serviço efetivo em regime de contrato, regime de contrato especial ou regime de voluntariado nas forças armadas ( condições do nº 2 do artigo 22º do Decreto-lei nº76/2018)</t>
  </si>
  <si>
    <t>Nº de meses a financiar</t>
  </si>
  <si>
    <t>Ordenação
PT</t>
  </si>
  <si>
    <t>OCS Taxa Fixa 40%</t>
  </si>
  <si>
    <t>Valor Máximo de Apoio (IAS)</t>
  </si>
  <si>
    <t>(1)</t>
  </si>
  <si>
    <t>(2)</t>
  </si>
  <si>
    <t>(3)</t>
  </si>
  <si>
    <t>(5)</t>
  </si>
  <si>
    <t>Total Elegível</t>
  </si>
  <si>
    <t>R.1.4.2. Apoio à criação do Próprio Emprego</t>
  </si>
  <si>
    <t>R.1.4.3. Apoios Diretos à Contratação</t>
  </si>
  <si>
    <t>R1. Encargos com Destinatários</t>
  </si>
  <si>
    <t>TSU</t>
  </si>
  <si>
    <t>(4)</t>
  </si>
  <si>
    <t>(6)</t>
  </si>
  <si>
    <t>(7)</t>
  </si>
  <si>
    <t>Majoração 0,5 IAS</t>
  </si>
  <si>
    <t>(8)</t>
  </si>
  <si>
    <t>Investidor da Diáspora</t>
  </si>
  <si>
    <t>GAL</t>
  </si>
  <si>
    <t>AG</t>
  </si>
  <si>
    <t xml:space="preserve">+CO3SO Emprego
(Empresas)
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</si>
  <si>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Anexo E - Memória Descritiva</t>
  </si>
  <si>
    <t>Beneficiário (Empresa)</t>
  </si>
  <si>
    <t>NIF</t>
  </si>
  <si>
    <t>Dimensão da empresa</t>
  </si>
  <si>
    <t>Forma jurídica da empresa</t>
  </si>
  <si>
    <t>Data de início de atividade</t>
  </si>
  <si>
    <t>Nº Homens</t>
  </si>
  <si>
    <t>Nº Mulheres</t>
  </si>
  <si>
    <t>Homens</t>
  </si>
  <si>
    <t>Mulheres</t>
  </si>
  <si>
    <t>Órgãos de direção/administração/gestão</t>
  </si>
  <si>
    <t>Salário médio*</t>
  </si>
  <si>
    <t>* Se necessário, poderá vir a ser solicitado ao beneficiário comprovativo desta informação 
(ex.: mapa de remunerações do pessoal, por categoria)</t>
  </si>
  <si>
    <t>CAE (REV.3) da atividade  objeto de candidatura</t>
  </si>
  <si>
    <t>Designação</t>
  </si>
  <si>
    <t>Percent. (%)</t>
  </si>
  <si>
    <t>«Investidor da Diáspora» *</t>
  </si>
  <si>
    <t>Nacionalidade</t>
  </si>
  <si>
    <t xml:space="preserve">Cidadão português </t>
  </si>
  <si>
    <t>País de Residência</t>
  </si>
  <si>
    <t>% Investimento no projeto</t>
  </si>
  <si>
    <t>Luso-descendente</t>
  </si>
  <si>
    <t>*Alínea o) do artº 2º da Portaria nº 52/2020, na sua redação atual.</t>
  </si>
  <si>
    <t>I - Caracterização do beneficiário e da sua atividade</t>
  </si>
  <si>
    <r>
      <t xml:space="preserve">Breve caraterização e historial da empresa (quando aplicável) assinalando:
</t>
    </r>
    <r>
      <rPr>
        <sz val="11"/>
        <rFont val="Calibri"/>
        <family val="2"/>
        <scheme val="minor"/>
      </rPr>
      <t>(i) O perfil dos seus sócios/fundadores, alterações ao capital social, participações e relações de grupo da empresa; (ii) Principais caraterísticas da atividade e pontos chave na sua evolução ; (iii) Meios técnicos, físicos e humanos da empresa;(iv) Os principais pontos fortes e pontos fracos da empresa face aos seus concorrentes; (v) Principais clientes (máx 6000 carateres)</t>
    </r>
  </si>
  <si>
    <t>II - Caraterização do projeto</t>
  </si>
  <si>
    <r>
      <rPr>
        <b/>
        <sz val="11"/>
        <rFont val="Calibri"/>
        <family val="2"/>
      </rPr>
      <t>Descrição do projeto</t>
    </r>
    <r>
      <rPr>
        <sz val="11"/>
        <rFont val="Calibri"/>
        <family val="2"/>
        <scheme val="minor"/>
      </rPr>
      <t>, integrando os seguintes pontos: 
i) Identificação dos objetivos gerais e específicos;  ii) Metodologia de intervenção; iii) Mercado alvo, clientes; iv) Estratégia associada à criação dos postos dos trabalho (atividades, processos ou produtos a desenvolver);  v) explicitação da sustentabilidade pós-projeto vi) Grau de inovação e diferenciação, setorial e territorial;  vii) mecanismos que garantam a igualdade de oportunidades e igualdade de género.
Deverá ser indicado de forma clara se se trata de um projeto de criação, expansão ou modernização. (máx 6000 carateres)</t>
    </r>
  </si>
  <si>
    <t>Situação
[Alíneas a) a f) do nº1 do artigo 6º]</t>
  </si>
  <si>
    <t>Género</t>
  </si>
  <si>
    <t>Nível de Qualificação
 (QNQ)</t>
  </si>
  <si>
    <r>
      <rPr>
        <b/>
        <sz val="10"/>
        <rFont val="Tahoma"/>
        <family val="2"/>
      </rPr>
      <t>Média de trabalhadores diretamente registados nos 12 meses que precedem a submissão da candidatura</t>
    </r>
    <r>
      <rPr>
        <sz val="10"/>
        <rFont val="Tahoma"/>
        <family val="2"/>
      </rPr>
      <t xml:space="preserve"> [alínea b) do artigo 2.º]</t>
    </r>
  </si>
  <si>
    <t>PT 1</t>
  </si>
  <si>
    <t>PT 2</t>
  </si>
  <si>
    <t>Pessoas apoiadas no âmbito da criação de emprego, incluindo autoemprego, que permanecem 6 meses após o fim do apoio</t>
  </si>
  <si>
    <t>PT 3</t>
  </si>
  <si>
    <t>PT 4</t>
  </si>
  <si>
    <t>PT 5</t>
  </si>
  <si>
    <t>O valor mínimo não poderá ser inferior a 50%, devendo arredondar-se o resultado de modo a considerar no numerador nº inteiro de postos de trabalho (Ex.: 1 PT = 1/1= 100%; 2 PT = ½= 50%; 3 PT = 2/3 = 68%; 4 PT = 2/4 = 50%; 5 PT = 3/5= 60%; etc).</t>
  </si>
  <si>
    <t>PT 6</t>
  </si>
  <si>
    <t>PT 7</t>
  </si>
  <si>
    <t>PT 8</t>
  </si>
  <si>
    <t>PT 9</t>
  </si>
  <si>
    <t>PT 10</t>
  </si>
  <si>
    <t xml:space="preserve">* Registar por ordem cronológica, os dados relativos aos postos de trabalho que se prevê criar. Se necessário, poderá inserir novas linhas.  </t>
  </si>
  <si>
    <t>III - Auto-avaliação / Critérios de seleção</t>
  </si>
  <si>
    <t>1. RELEVÂNCIA DOS PROJETOS, FACE AO DIAGNÓSTICO DA SITUAÇÃO DE PARTIDA E AO PRINCÍPIO DA ADICIONALIDADE, A SUA COERÊNCIA INTERNA, ESTIMATIVA DOS CUSTOS E RECURSOS ENVOLVIDOS, INDICADORES DE REALIZAÇÃO E RESULTADO E SUA ARTICULAÇÃO COM AS AÇÕES A DESENVOLVER.</t>
  </si>
  <si>
    <t>O presente critério pretende avaliar a qualidade do projeto e a adequação dos Postos de Trabalho a contratar face à estratégia de desenvolvimento/criação da entidade, atendendo-se: 
a) à caraterização do plano de investimento e da estratégia associada, incidindo em todos os tópicos relevantes identificados para o efeito no modelo de Memória Descritiva; 
b) à coerência dos perfis dos trabalhadores a contratar com a estratégia de criação de emprego associada.
 (máx. 3500 caracteres)</t>
  </si>
  <si>
    <r>
      <t>2. EFEITO DOS PROJETOS SOBRE A SUSTENTABILIDADE DO EMPREGO RELATIVAMENTE A GRUPOS ESPECIALMENTE CARENCIADOS (DESEMPREGADOS, DESFAVORECIDOS E INATIVOS).</t>
    </r>
    <r>
      <rPr>
        <b/>
        <sz val="10"/>
        <rFont val="Tahoma"/>
        <family val="2"/>
        <charset val="1"/>
      </rPr>
      <t xml:space="preserve"> 
</t>
    </r>
    <r>
      <rPr>
        <sz val="10"/>
        <rFont val="Tahoma"/>
        <family val="2"/>
      </rPr>
      <t>Com este critério, pretende‐se avaliar o contributo do projeto para a criação e manutenção de postos de trabalho destinados a pessoas de grupos com maior dificuldade de inserção no mercado de trabalho. Valoriza-se os seguintes parâmetros:
i. Desempregados inscritos há pelo menos seis meses no IEFP, I. P.;
ii. Desempregados inscritos há pelo menos dois meses no IEFP, com ≤ de 29 anos ou ≥ 45 anos;
iii. Desempregados inscritos no IEFP, independentemente do tempo de inscrição, se pertencentes aos grupos a que refere alínea d), do nº 1 do artº 6º da Portaria nº 52/2020, de 28 de fevereiro
iv. Pessoas a que referem alíneas e)* e f) do nº 1 do artigo 6º da Portaria nº 52/2020.
Nota: apenas aplicável no caso da modalidade “+CO3SO Interior”</t>
    </r>
    <r>
      <rPr>
        <b/>
        <sz val="10"/>
        <rFont val="Tahoma"/>
        <family val="2"/>
      </rPr>
      <t xml:space="preserve">
 (máx 3500 carateres)
</t>
    </r>
  </si>
  <si>
    <r>
      <t xml:space="preserve">3. CONTRIBUTOS DOS PROJETOS PARA A CONCRETIZAÇÃO DOS INDICADORES DE REALIZAÇÃO E DE RESULTADO DOS OBJETIVOS ESPECÍFICOS DO PROGRAMA OPERACIONAL
</t>
    </r>
    <r>
      <rPr>
        <sz val="10"/>
        <rFont val="Tahoma"/>
        <family val="2"/>
      </rPr>
      <t>Avalia o contributo potencial do projeto para a prossecução dos objetivos específicos do NORTE 2020 em que se enquadra a tipologia em causa e para a concretização das metas associadas, a saber:
- Objetivo específico das PI 9.6/9.10: “Constituir/dinamizar estratégias de desenvolvimento socioeconómico de base local lideradas pelas respetivas comunidades”
- Metas do Programa para 2023:
. Indicador de resultado: “Postos de trabalho criados que se mantêm 6 meses após o fim do apoio” – 50%
. Indicador de realização: “Postos de trabalho criados” – 3 000
(máx 3500 carateres)</t>
    </r>
  </si>
  <si>
    <t xml:space="preserve">3.1 Avalia o contributo potencial do projeto para o indicador de realização </t>
  </si>
  <si>
    <r>
      <t xml:space="preserve">3.2 Avalia o contributo potencial do projeto para indicador de resultado
</t>
    </r>
    <r>
      <rPr>
        <sz val="10"/>
        <rFont val="Tahoma"/>
        <family val="2"/>
      </rPr>
      <t>Nota: Nº de postos de trabalho que se mantêm 6 meses após o mês de conclusão da operação/Nº de postos de trabalho criados no âmbito da operação X 100.
Para o efeito, é tida em conta a meta registada pelo beneficiário em sede do formulário de candidatura (separador “Resultados a Contratualizar”).
De acordo com o definido no Aviso, o valor mínimo não poderá ser inferior a 100%, quando esteja em causa a criação de 1 posto de trabalho e 50%, nos restantes casos, devendo arredondar-se o resultado de modo a considerar no numerador nº inteiro de postos de trabalho (Ex.: 1 PT = 1/1= 100%; 2 PT = ½= 50%; 3 PT = 2/3 = 68%; 4 PT = 2/4 = 50%; 5 PT = 3/5= 60%; etc).
Salienta-se que o indicador de resultado aqui em apreço não se confunde com a obrigação prevista no artigo 18º da Portaria 52/2020: “d) Manter os postos de trabalho e o nível de emprego alcançado por via do apoio desde o início da vigência do contrato e pelo período de pelo menos 36 meses;”.</t>
    </r>
    <r>
      <rPr>
        <b/>
        <sz val="10"/>
        <rFont val="Tahoma"/>
        <family val="2"/>
        <charset val="1"/>
      </rPr>
      <t xml:space="preserve">
</t>
    </r>
  </si>
  <si>
    <r>
      <t xml:space="preserve">4. GRAU DE INOVAÇÃO DOS PROJETOS – NOS PROCESSO, NOS PRODUTOS E SERVIÇOS - FACE AO HISTÓRICO E AO CONTEXTO SETORIAL E TERRITORIAL 
</t>
    </r>
    <r>
      <rPr>
        <sz val="10"/>
        <rFont val="Tahoma"/>
        <family val="2"/>
      </rPr>
      <t xml:space="preserve">Através deste critério, pretende-se avaliar o enquadramento do projeto nos setores de maior ou menor Valor Acrescentado Bruto, na região. Os setores de maior VAB são por natureza os setores de maior inovação e que mais aproveitam dos novos processos e fatores endógenos regionais. Será avaliado com base na “Taxa de valor acrescentado bruto (%) das empresas por Localização geográfica (NUTS - 2013) e Atividade económica (Divisão - CAE Rev. 3)” em que o projeto se enquadra. 
NOTA: 
A “Taxa de VAB na CAE do projeto na NUTS III” é informação disponibilizada pelo INE, no âmbito do Sistema de Contas Integradas das Empresas (SCIE) e é aqui utilizada por divisão da CAE Rev. 3 (CAE a dois dígitos) e por NUTS III, com referência ao ano de 2018. Na eventualidade de a “Taxa de VAB” para a divisão da CAE e para a NUTS III pretendidas estar numa das seguintes situações: a) “dado não aplicável”; b) “dado confidencial”; ou c) valor igual ou inferior a zero; então deve tomar-se a “Taxa de VAB” para a mesma divisão da CAE mas para o total regional da NUT III ou, caso o problema ainda assim persista, a “Taxa de VAB” observada a nível NUTI III para o nível superior de agregação da CAE (secção da CAE, ou CAE a uma letra), ou, em última alternativa, o mesmo indicador observado a nível regional NUT III. Caso subsista qualquer problema deverá ser utilizado o valor correspondente à agregação da CAE a nível nacional </t>
    </r>
    <r>
      <rPr>
        <b/>
        <sz val="10"/>
        <rFont val="Tahoma"/>
        <family val="2"/>
      </rPr>
      <t>(máx 7000 carateres)</t>
    </r>
    <r>
      <rPr>
        <b/>
        <sz val="10"/>
        <rFont val="Tahoma"/>
        <family val="2"/>
        <charset val="1"/>
      </rPr>
      <t xml:space="preserve">
</t>
    </r>
  </si>
  <si>
    <r>
      <t xml:space="preserve">5. ENQUADRAMENTO NA ESTRATÉGIA DE DESENVOLVIMENTO LOCAL E RESPETIVO PROGRAMA DE AÇÃO  
</t>
    </r>
    <r>
      <rPr>
        <sz val="10"/>
        <rFont val="Tahoma"/>
        <family val="2"/>
      </rPr>
      <t>Pretende-se avaliar o contributo do projeto para a prossecução dos objetivos da EDL e do programa de ação da Estratégia de Desenvolvimento Local de Base Comunitária aprovados, no que respeita ao empreendedorismo e emprego, na perspetiva do contributo do projeto para o equilíbrio do mercado local de trabalho.</t>
    </r>
    <r>
      <rPr>
        <b/>
        <sz val="10"/>
        <rFont val="Tahoma"/>
        <family val="2"/>
      </rPr>
      <t xml:space="preserve">
</t>
    </r>
  </si>
  <si>
    <r>
      <t xml:space="preserve">CARATERIZAÇÃO DOS POSTOS DE TRABALHO A CRIAR
</t>
    </r>
    <r>
      <rPr>
        <sz val="10"/>
        <color theme="0"/>
        <rFont val="Calibri"/>
        <family val="2"/>
        <scheme val="minor"/>
      </rPr>
      <t>(nº 1 do artigo 6.º do Regulamento Específico +CO3SO)</t>
    </r>
  </si>
  <si>
    <t>R1. ENCARGOS COM DESTINATÁRIOS (Custos Diretos com PT criados)</t>
  </si>
  <si>
    <t>TAXA FIXA 40%</t>
  </si>
  <si>
    <t>TOTAL APOIO</t>
  </si>
  <si>
    <t>TSU
(Máx apoio)</t>
  </si>
  <si>
    <t xml:space="preserve">Remuneração base mensal </t>
  </si>
  <si>
    <t>TSU 
(RB)</t>
  </si>
  <si>
    <t>Valor do Apoio Apurado (R1)</t>
  </si>
  <si>
    <t>(9)</t>
  </si>
  <si>
    <t>(10=8+9)</t>
  </si>
  <si>
    <t>Remuneração base total</t>
  </si>
  <si>
    <t>Instruções:</t>
  </si>
  <si>
    <t>Dimensão da Empresa</t>
  </si>
  <si>
    <t>Empresário em Nome Individual.</t>
  </si>
  <si>
    <t>Micro</t>
  </si>
  <si>
    <t>&lt;10 colab/&lt;=2M€</t>
  </si>
  <si>
    <t>Sociedade Unipessoal por Quotas</t>
  </si>
  <si>
    <t>Pequena</t>
  </si>
  <si>
    <t>&lt;50 colab/&lt;=10M€</t>
  </si>
  <si>
    <t>Estabelecimento Individual de Responsabilidade Limitada</t>
  </si>
  <si>
    <t>Média</t>
  </si>
  <si>
    <t>&lt;250 colab/&lt;=50M€</t>
  </si>
  <si>
    <t>Sociedade por Quotas</t>
  </si>
  <si>
    <t>Sociedade Anónima</t>
  </si>
  <si>
    <t>Sociedade em Nome Coletivo</t>
  </si>
  <si>
    <t>Nível de Qualificação (QNQ)</t>
  </si>
  <si>
    <t>Sociedade em Comandita</t>
  </si>
  <si>
    <t>Masculino</t>
  </si>
  <si>
    <t>Sem Qualificação</t>
  </si>
  <si>
    <t>Cooperativa</t>
  </si>
  <si>
    <t>Feminino</t>
  </si>
  <si>
    <t>Nível 1</t>
  </si>
  <si>
    <t>Nível 2</t>
  </si>
  <si>
    <t>Nível 3</t>
  </si>
  <si>
    <t xml:space="preserve">Nível 4 </t>
  </si>
  <si>
    <t>Nível 5</t>
  </si>
  <si>
    <t>Nível 6</t>
  </si>
  <si>
    <t>Nível 7</t>
  </si>
  <si>
    <t>Nível 8</t>
  </si>
  <si>
    <t>PT*</t>
  </si>
  <si>
    <t>s/n</t>
  </si>
  <si>
    <t>SIM</t>
  </si>
  <si>
    <r>
      <rPr>
        <b/>
        <sz val="11"/>
        <color theme="0"/>
        <rFont val="Calibri"/>
        <family val="2"/>
        <scheme val="minor"/>
      </rPr>
      <t>Valores a Aprova</t>
    </r>
    <r>
      <rPr>
        <sz val="11"/>
        <color theme="0"/>
        <rFont val="Calibri"/>
        <family val="2"/>
        <scheme val="minor"/>
      </rPr>
      <t>r  
Regulamento Minimis 
(Máximo 200.000 €)</t>
    </r>
  </si>
  <si>
    <r>
      <rPr>
        <b/>
        <sz val="9"/>
        <rFont val="Calibri"/>
        <family val="2"/>
        <scheme val="minor"/>
      </rPr>
      <t>Preencha apenas as células a sombreado verde claro:</t>
    </r>
    <r>
      <rPr>
        <sz val="9"/>
        <rFont val="Calibri"/>
        <family val="2"/>
        <scheme val="minor"/>
      </rPr>
      <t xml:space="preserve">
</t>
    </r>
    <r>
      <rPr>
        <b/>
        <sz val="9"/>
        <rFont val="Calibri"/>
        <family val="2"/>
        <scheme val="minor"/>
      </rPr>
      <t xml:space="preserve">. TSU </t>
    </r>
    <r>
      <rPr>
        <sz val="9"/>
        <rFont val="Calibri"/>
        <family val="2"/>
        <scheme val="minor"/>
      </rPr>
      <t xml:space="preserve">- Confirme ou altere a TSU aplicável.
</t>
    </r>
    <r>
      <rPr>
        <b/>
        <sz val="9"/>
        <rFont val="Calibri"/>
        <family val="2"/>
        <scheme val="minor"/>
      </rPr>
      <t xml:space="preserve">. Empresa iniciou atividade há menos de 5 anos? </t>
    </r>
    <r>
      <rPr>
        <sz val="9"/>
        <rFont val="Calibri"/>
        <family val="2"/>
        <scheme val="minor"/>
      </rPr>
      <t xml:space="preserve">- Selecione a opção SIM / NÃO. Para o efeito, considere o período entre a criação da empresa e a data de submissão da candidatura.
</t>
    </r>
    <r>
      <rPr>
        <b/>
        <sz val="9"/>
        <rFont val="Calibri"/>
        <family val="2"/>
        <scheme val="minor"/>
      </rPr>
      <t xml:space="preserve">. Investidor da Diáspora </t>
    </r>
    <r>
      <rPr>
        <sz val="9"/>
        <rFont val="Calibri"/>
        <family val="2"/>
        <scheme val="minor"/>
      </rPr>
      <t>- Selecione a opção SIM / NÃO. Escolha "SIM" se está em causa um investimento realizado em território nacional com origem nas Comunidades Portuguesas e Luso-descendentes. Em caso de dúvida, consulte https://www.portaldascomunidades.mne.pt/pt/gabinete-de-apoio-ao-investidor-da-diaspora-gaid.</t>
    </r>
    <r>
      <rPr>
        <sz val="9"/>
        <rFont val="Calibri"/>
        <family val="2"/>
        <scheme val="minor"/>
      </rPr>
      <t xml:space="preserve">
</t>
    </r>
    <r>
      <rPr>
        <b/>
        <sz val="9"/>
        <rFont val="Calibri"/>
        <family val="2"/>
        <scheme val="minor"/>
      </rPr>
      <t>. Caraterização dos postos de trabalho a criar</t>
    </r>
    <r>
      <rPr>
        <sz val="9"/>
        <rFont val="Calibri"/>
        <family val="2"/>
        <scheme val="minor"/>
      </rPr>
      <t xml:space="preserve"> - Registe os postos de trabalho de acordo com a ordem cronológica com que pensa vir a contratá-los, selecionando a situação em que se enquadra o trabalhador que ocupará o posto de trabalho.
</t>
    </r>
    <r>
      <rPr>
        <b/>
        <sz val="9"/>
        <rFont val="Calibri"/>
        <family val="2"/>
        <scheme val="minor"/>
      </rPr>
      <t xml:space="preserve">. Nº de meses a financiar </t>
    </r>
    <r>
      <rPr>
        <sz val="9"/>
        <rFont val="Calibri"/>
        <family val="2"/>
        <scheme val="minor"/>
      </rPr>
      <t xml:space="preserve">- Registe o nº de meses para os quais pede apoio, respeitando o limite definido no Aviso,
</t>
    </r>
    <r>
      <rPr>
        <b/>
        <sz val="9"/>
        <rFont val="Calibri"/>
        <family val="2"/>
        <scheme val="minor"/>
      </rPr>
      <t xml:space="preserve">. Remuneração base mensal </t>
    </r>
    <r>
      <rPr>
        <sz val="9"/>
        <rFont val="Calibri"/>
        <family val="2"/>
        <scheme val="minor"/>
      </rPr>
      <t xml:space="preserve">- Registe a remuneração de base mensal que prevê atribuir ao trabalhador a contratar. Não deve incluir os subsídios de Natal ou de férias. 
</t>
    </r>
    <r>
      <rPr>
        <b/>
        <sz val="9"/>
        <rFont val="Calibri"/>
        <family val="2"/>
        <scheme val="minor"/>
      </rPr>
      <t>As restantes células não são editáveis ou são calculadas automaticamente.</t>
    </r>
    <r>
      <rPr>
        <sz val="9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</si>
</sst>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##,###,##0"/>
    <numFmt numFmtId="165" formatCode="0.0"/>
    <numFmt numFmtId="166" formatCode="#,##0.00\ &quot;€&quot;"/>
  </numFmts>
  <fonts count="4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indexed="63"/>
      <name val="Arial"/>
      <family val="2"/>
    </font>
    <font>
      <b/>
      <sz val="8"/>
      <color indexed="63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 Unicode MS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1"/>
    </font>
    <font>
      <b/>
      <sz val="12"/>
      <name val="Tahoma"/>
      <family val="2"/>
      <charset val="1"/>
    </font>
    <font>
      <b/>
      <sz val="12"/>
      <color theme="1"/>
      <name val="Tahoma"/>
      <family val="2"/>
      <charset val="1"/>
    </font>
    <font>
      <sz val="11"/>
      <name val="Calibri"/>
      <family val="2"/>
      <scheme val="minor"/>
    </font>
    <font>
      <b/>
      <sz val="18"/>
      <name val="Tahoma"/>
      <family val="2"/>
      <charset val="1"/>
    </font>
    <font>
      <b/>
      <sz val="10"/>
      <name val="Tahoma"/>
      <family val="2"/>
      <charset val="1"/>
    </font>
    <font>
      <b/>
      <sz val="9"/>
      <name val="Tahoma"/>
      <family val="2"/>
      <charset val="1"/>
    </font>
    <font>
      <sz val="9"/>
      <name val="Tahoma"/>
      <family val="2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Tahoma"/>
      <family val="2"/>
    </font>
    <font>
      <i/>
      <sz val="11"/>
      <name val="Calibri"/>
      <family val="2"/>
      <scheme val="minor"/>
    </font>
    <font>
      <b/>
      <sz val="10"/>
      <color theme="0"/>
      <name val="Tahoma"/>
      <family val="2"/>
      <charset val="1"/>
    </font>
    <font>
      <sz val="14"/>
      <color rgb="FFFF0000"/>
      <name val="Tahoma"/>
      <family val="2"/>
    </font>
    <font>
      <sz val="10"/>
      <name val="Arial"/>
      <family val="2"/>
    </font>
    <font>
      <b/>
      <sz val="10"/>
      <color indexed="9"/>
      <name val="Tahoma"/>
      <family val="2"/>
      <charset val="1"/>
    </font>
    <font>
      <b/>
      <sz val="11"/>
      <name val="Calibri"/>
      <family val="2"/>
    </font>
    <font>
      <sz val="12"/>
      <color rgb="FFFF0000"/>
      <name val="Tahoma"/>
      <family val="2"/>
    </font>
    <font>
      <sz val="10"/>
      <color rgb="FF0070C0"/>
      <name val="Tahoma"/>
      <family val="2"/>
      <charset val="1"/>
    </font>
    <font>
      <sz val="11"/>
      <color rgb="FF0070C0"/>
      <name val="Calibri"/>
      <family val="2"/>
      <scheme val="minor"/>
    </font>
    <font>
      <sz val="10"/>
      <color indexed="8"/>
      <name val="Tahoma"/>
      <family val="2"/>
      <charset val="1"/>
    </font>
    <font>
      <b/>
      <sz val="10"/>
      <name val="Tahoma"/>
      <family val="2"/>
    </font>
    <font>
      <sz val="10"/>
      <name val="Tahoma"/>
      <family val="2"/>
    </font>
    <font>
      <sz val="9"/>
      <color indexed="8"/>
      <name val="Tahoma"/>
      <family val="2"/>
      <charset val="1"/>
    </font>
    <font>
      <sz val="10"/>
      <name val="Tahoma"/>
      <family val="2"/>
      <charset val="1"/>
    </font>
    <font>
      <i/>
      <sz val="8"/>
      <color theme="1"/>
      <name val="Calibri"/>
      <family val="2"/>
      <scheme val="minor"/>
    </font>
    <font>
      <b/>
      <sz val="10"/>
      <color indexed="8"/>
      <name val="Tahoma"/>
      <family val="2"/>
      <charset val="1"/>
    </font>
    <font>
      <sz val="10"/>
      <color indexed="10"/>
      <name val="Tahoma"/>
      <family val="2"/>
      <charset val="1"/>
    </font>
    <font>
      <sz val="10"/>
      <color theme="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color indexed="8"/>
      <name val="Tahoma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59"/>
      </patternFill>
    </fill>
    <fill>
      <patternFill patternType="solid">
        <fgColor rgb="FFCCFFCC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rgb="FFCCFFCC"/>
        <bgColor indexed="64"/>
      </patternFill>
    </fill>
    <fill>
      <patternFill patternType="solid">
        <fgColor theme="2" tint="-0.499984740745262"/>
        <bgColor indexed="59"/>
      </patternFill>
    </fill>
    <fill>
      <patternFill patternType="solid">
        <fgColor indexed="42"/>
        <bgColor indexed="26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499984740745262"/>
        <bgColor indexed="64"/>
      </patternFill>
    </fill>
  </fills>
  <borders count="7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/>
      <top style="double">
        <color theme="0" tint="-0.499984740745262"/>
      </top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</borders>
  <cellStyleXfs count="5">
    <xf numFmtId="0" fontId="0" fillId="0" borderId="0"/>
    <xf numFmtId="44" fontId="5" fillId="0" borderId="0" applyFont="0" applyFill="0" applyBorder="0" applyAlignment="0" applyProtection="0"/>
    <xf numFmtId="0" fontId="10" fillId="0" borderId="0"/>
    <xf numFmtId="0" fontId="25" fillId="0" borderId="0"/>
    <xf numFmtId="0" fontId="10" fillId="0" borderId="0">
      <alignment vertical="center"/>
    </xf>
  </cellStyleXfs>
  <cellXfs count="277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1" fillId="0" borderId="0" xfId="0" applyFont="1"/>
    <xf numFmtId="0" fontId="3" fillId="4" borderId="1" xfId="0" applyFont="1" applyFill="1" applyBorder="1" applyAlignment="1">
      <alignment vertical="top"/>
    </xf>
    <xf numFmtId="0" fontId="4" fillId="5" borderId="1" xfId="0" applyFont="1" applyFill="1" applyBorder="1" applyAlignment="1">
      <alignment vertical="center"/>
    </xf>
    <xf numFmtId="0" fontId="0" fillId="0" borderId="6" xfId="0" applyBorder="1"/>
    <xf numFmtId="0" fontId="0" fillId="0" borderId="5" xfId="0" applyBorder="1" applyAlignment="1"/>
    <xf numFmtId="0" fontId="0" fillId="0" borderId="0" xfId="0" applyBorder="1"/>
    <xf numFmtId="0" fontId="1" fillId="4" borderId="0" xfId="0" applyFont="1" applyFill="1" applyBorder="1" applyAlignment="1">
      <alignment horizontal="center"/>
    </xf>
    <xf numFmtId="0" fontId="0" fillId="4" borderId="0" xfId="0" applyFill="1"/>
    <xf numFmtId="0" fontId="0" fillId="0" borderId="2" xfId="0" applyBorder="1"/>
    <xf numFmtId="0" fontId="0" fillId="0" borderId="4" xfId="0" applyBorder="1"/>
    <xf numFmtId="0" fontId="0" fillId="0" borderId="4" xfId="0" applyFill="1" applyBorder="1"/>
    <xf numFmtId="0" fontId="0" fillId="0" borderId="4" xfId="0" applyBorder="1" applyAlignment="1"/>
    <xf numFmtId="0" fontId="0" fillId="6" borderId="4" xfId="0" applyFill="1" applyBorder="1" applyAlignment="1"/>
    <xf numFmtId="0" fontId="0" fillId="0" borderId="3" xfId="0" applyBorder="1" applyAlignment="1"/>
    <xf numFmtId="0" fontId="0" fillId="0" borderId="0" xfId="0" applyBorder="1" applyAlignment="1" applyProtection="1">
      <alignment horizontal="center"/>
    </xf>
    <xf numFmtId="49" fontId="6" fillId="0" borderId="0" xfId="0" applyNumberFormat="1" applyFont="1" applyAlignment="1">
      <alignment vertical="center"/>
    </xf>
    <xf numFmtId="0" fontId="0" fillId="0" borderId="0" xfId="0" applyAlignment="1">
      <alignment horizontal="right"/>
    </xf>
    <xf numFmtId="44" fontId="0" fillId="0" borderId="0" xfId="0" applyNumberFormat="1"/>
    <xf numFmtId="0" fontId="0" fillId="4" borderId="0" xfId="0" applyFill="1" applyBorder="1" applyAlignment="1"/>
    <xf numFmtId="0" fontId="1" fillId="0" borderId="0" xfId="0" applyFont="1" applyBorder="1" applyAlignment="1">
      <alignment horizontal="center"/>
    </xf>
    <xf numFmtId="44" fontId="0" fillId="0" borderId="0" xfId="0" applyNumberFormat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Fill="1"/>
    <xf numFmtId="0" fontId="12" fillId="10" borderId="15" xfId="2" applyFont="1" applyFill="1" applyBorder="1" applyAlignment="1">
      <alignment vertical="center" wrapText="1"/>
    </xf>
    <xf numFmtId="0" fontId="12" fillId="10" borderId="16" xfId="2" applyFont="1" applyFill="1" applyBorder="1" applyAlignment="1">
      <alignment vertical="center" wrapText="1"/>
    </xf>
    <xf numFmtId="0" fontId="12" fillId="10" borderId="17" xfId="2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12" fillId="10" borderId="18" xfId="2" applyFont="1" applyFill="1" applyBorder="1" applyAlignment="1">
      <alignment vertical="center" wrapText="1"/>
    </xf>
    <xf numFmtId="0" fontId="12" fillId="10" borderId="19" xfId="2" applyFont="1" applyFill="1" applyBorder="1" applyAlignment="1">
      <alignment vertical="center" wrapText="1"/>
    </xf>
    <xf numFmtId="0" fontId="12" fillId="10" borderId="20" xfId="2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/>
    </xf>
    <xf numFmtId="0" fontId="13" fillId="0" borderId="0" xfId="0" applyFont="1"/>
    <xf numFmtId="0" fontId="8" fillId="0" borderId="0" xfId="0" applyFont="1" applyAlignment="1">
      <alignment horizontal="right"/>
    </xf>
    <xf numFmtId="164" fontId="16" fillId="12" borderId="0" xfId="2" applyNumberFormat="1" applyFont="1" applyFill="1" applyBorder="1" applyAlignment="1">
      <alignment vertical="center"/>
    </xf>
    <xf numFmtId="14" fontId="17" fillId="0" borderId="0" xfId="2" applyNumberFormat="1" applyFont="1" applyFill="1" applyBorder="1" applyAlignment="1">
      <alignment vertical="center"/>
    </xf>
    <xf numFmtId="0" fontId="7" fillId="0" borderId="0" xfId="0" applyFont="1" applyFill="1"/>
    <xf numFmtId="0" fontId="0" fillId="0" borderId="0" xfId="0" applyFill="1" applyBorder="1"/>
    <xf numFmtId="0" fontId="15" fillId="0" borderId="0" xfId="2" applyFont="1" applyFill="1" applyBorder="1" applyAlignment="1">
      <alignment horizontal="center" vertical="center"/>
    </xf>
    <xf numFmtId="0" fontId="13" fillId="0" borderId="0" xfId="0" applyFont="1" applyFill="1" applyBorder="1"/>
    <xf numFmtId="0" fontId="18" fillId="0" borderId="0" xfId="0" applyFont="1" applyFill="1" applyBorder="1" applyAlignment="1">
      <alignment horizontal="center"/>
    </xf>
    <xf numFmtId="0" fontId="18" fillId="0" borderId="25" xfId="0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Fill="1" applyBorder="1"/>
    <xf numFmtId="0" fontId="20" fillId="0" borderId="0" xfId="0" applyFont="1" applyAlignment="1">
      <alignment vertical="top" wrapText="1"/>
    </xf>
    <xf numFmtId="0" fontId="20" fillId="0" borderId="0" xfId="0" applyFont="1" applyBorder="1" applyAlignment="1">
      <alignment vertical="top" wrapText="1"/>
    </xf>
    <xf numFmtId="0" fontId="15" fillId="0" borderId="0" xfId="2" applyFont="1" applyFill="1" applyBorder="1" applyAlignment="1">
      <alignment vertical="center"/>
    </xf>
    <xf numFmtId="0" fontId="22" fillId="0" borderId="0" xfId="0" applyFont="1" applyAlignment="1">
      <alignment vertical="top"/>
    </xf>
    <xf numFmtId="0" fontId="20" fillId="0" borderId="35" xfId="0" applyFont="1" applyBorder="1" applyAlignment="1">
      <alignment vertical="top" wrapText="1"/>
    </xf>
    <xf numFmtId="0" fontId="21" fillId="0" borderId="0" xfId="3" applyFont="1" applyFill="1" applyBorder="1" applyAlignment="1">
      <alignment vertical="center"/>
    </xf>
    <xf numFmtId="0" fontId="0" fillId="0" borderId="0" xfId="0" applyAlignment="1">
      <alignment horizontal="left" wrapText="1"/>
    </xf>
    <xf numFmtId="0" fontId="29" fillId="0" borderId="0" xfId="2" applyFont="1" applyBorder="1"/>
    <xf numFmtId="0" fontId="30" fillId="0" borderId="0" xfId="0" applyFont="1"/>
    <xf numFmtId="0" fontId="31" fillId="0" borderId="0" xfId="2" applyFont="1" applyBorder="1" applyAlignment="1">
      <alignment horizontal="left"/>
    </xf>
    <xf numFmtId="0" fontId="32" fillId="0" borderId="1" xfId="2" applyFont="1" applyBorder="1" applyAlignment="1">
      <alignment horizontal="center" vertical="center"/>
    </xf>
    <xf numFmtId="0" fontId="32" fillId="0" borderId="1" xfId="2" applyFont="1" applyBorder="1" applyAlignment="1">
      <alignment horizontal="center" vertical="center" wrapText="1"/>
    </xf>
    <xf numFmtId="0" fontId="32" fillId="0" borderId="0" xfId="2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1" xfId="0" applyFont="1" applyBorder="1"/>
    <xf numFmtId="0" fontId="34" fillId="0" borderId="1" xfId="2" applyFont="1" applyBorder="1" applyAlignment="1"/>
    <xf numFmtId="0" fontId="34" fillId="0" borderId="1" xfId="2" applyFont="1" applyBorder="1" applyAlignment="1">
      <alignment vertical="center" wrapText="1"/>
    </xf>
    <xf numFmtId="0" fontId="34" fillId="0" borderId="0" xfId="2" applyFont="1" applyFill="1" applyBorder="1" applyAlignment="1">
      <alignment vertical="center" wrapText="1"/>
    </xf>
    <xf numFmtId="0" fontId="19" fillId="0" borderId="0" xfId="0" applyFont="1"/>
    <xf numFmtId="0" fontId="36" fillId="0" borderId="0" xfId="0" applyFont="1"/>
    <xf numFmtId="0" fontId="26" fillId="0" borderId="0" xfId="2" applyFont="1" applyFill="1" applyBorder="1" applyAlignment="1">
      <alignment horizontal="center" vertical="center"/>
    </xf>
    <xf numFmtId="0" fontId="13" fillId="0" borderId="0" xfId="0" applyFont="1" applyFill="1"/>
    <xf numFmtId="0" fontId="31" fillId="0" borderId="0" xfId="2" applyFont="1" applyFill="1" applyBorder="1"/>
    <xf numFmtId="0" fontId="15" fillId="0" borderId="0" xfId="2" applyFont="1" applyFill="1" applyBorder="1" applyAlignment="1">
      <alignment horizontal="left" vertical="top" wrapText="1"/>
    </xf>
    <xf numFmtId="0" fontId="35" fillId="0" borderId="0" xfId="2" applyFont="1" applyBorder="1"/>
    <xf numFmtId="0" fontId="35" fillId="0" borderId="0" xfId="2" applyFont="1" applyBorder="1" applyAlignment="1">
      <alignment horizontal="left"/>
    </xf>
    <xf numFmtId="0" fontId="38" fillId="0" borderId="0" xfId="2" applyFont="1" applyFill="1" applyBorder="1"/>
    <xf numFmtId="0" fontId="15" fillId="0" borderId="0" xfId="2" applyFont="1" applyBorder="1" applyAlignment="1">
      <alignment horizontal="left" vertical="top" wrapText="1"/>
    </xf>
    <xf numFmtId="0" fontId="2" fillId="3" borderId="44" xfId="0" applyFont="1" applyFill="1" applyBorder="1" applyAlignment="1">
      <alignment horizontal="center" vertical="center" wrapText="1"/>
    </xf>
    <xf numFmtId="0" fontId="2" fillId="8" borderId="44" xfId="0" applyFont="1" applyFill="1" applyBorder="1" applyAlignment="1">
      <alignment horizontal="center" vertical="center" wrapText="1"/>
    </xf>
    <xf numFmtId="0" fontId="2" fillId="18" borderId="44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4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/>
    <xf numFmtId="0" fontId="40" fillId="0" borderId="0" xfId="0" applyFont="1" applyBorder="1"/>
    <xf numFmtId="0" fontId="1" fillId="0" borderId="48" xfId="0" applyFont="1" applyBorder="1"/>
    <xf numFmtId="0" fontId="31" fillId="0" borderId="51" xfId="2" applyFont="1" applyBorder="1" applyAlignment="1">
      <alignment wrapText="1"/>
    </xf>
    <xf numFmtId="0" fontId="31" fillId="0" borderId="52" xfId="2" applyFont="1" applyBorder="1" applyAlignment="1">
      <alignment wrapText="1"/>
    </xf>
    <xf numFmtId="0" fontId="31" fillId="0" borderId="53" xfId="2" applyFont="1" applyBorder="1" applyAlignment="1">
      <alignment wrapText="1"/>
    </xf>
    <xf numFmtId="0" fontId="31" fillId="0" borderId="54" xfId="2" applyFont="1" applyBorder="1" applyAlignment="1">
      <alignment wrapText="1"/>
    </xf>
    <xf numFmtId="0" fontId="31" fillId="0" borderId="55" xfId="2" applyFont="1" applyBorder="1" applyAlignment="1">
      <alignment wrapText="1"/>
    </xf>
    <xf numFmtId="0" fontId="31" fillId="0" borderId="56" xfId="2" applyFont="1" applyBorder="1" applyAlignment="1">
      <alignment wrapText="1"/>
    </xf>
    <xf numFmtId="0" fontId="31" fillId="0" borderId="57" xfId="2" applyFont="1" applyBorder="1" applyAlignment="1">
      <alignment wrapText="1"/>
    </xf>
    <xf numFmtId="0" fontId="31" fillId="0" borderId="58" xfId="2" applyFont="1" applyBorder="1" applyAlignment="1">
      <alignment wrapText="1"/>
    </xf>
    <xf numFmtId="0" fontId="31" fillId="0" borderId="59" xfId="2" applyFont="1" applyBorder="1" applyAlignment="1">
      <alignment wrapText="1"/>
    </xf>
    <xf numFmtId="0" fontId="41" fillId="0" borderId="48" xfId="2" applyFont="1" applyFill="1" applyBorder="1" applyAlignment="1">
      <alignment horizontal="left" vertical="top"/>
    </xf>
    <xf numFmtId="0" fontId="41" fillId="0" borderId="60" xfId="2" applyFont="1" applyFill="1" applyBorder="1" applyAlignment="1">
      <alignment horizontal="left" vertical="top"/>
    </xf>
    <xf numFmtId="0" fontId="0" fillId="0" borderId="51" xfId="0" applyBorder="1"/>
    <xf numFmtId="0" fontId="0" fillId="0" borderId="61" xfId="0" applyBorder="1"/>
    <xf numFmtId="0" fontId="31" fillId="0" borderId="62" xfId="2" applyFont="1" applyBorder="1" applyAlignment="1">
      <alignment wrapText="1"/>
    </xf>
    <xf numFmtId="0" fontId="0" fillId="0" borderId="63" xfId="0" applyBorder="1"/>
    <xf numFmtId="0" fontId="0" fillId="0" borderId="64" xfId="0" applyBorder="1"/>
    <xf numFmtId="0" fontId="0" fillId="0" borderId="25" xfId="0" applyBorder="1"/>
    <xf numFmtId="0" fontId="1" fillId="0" borderId="60" xfId="0" applyFont="1" applyBorder="1" applyAlignment="1">
      <alignment horizontal="center"/>
    </xf>
    <xf numFmtId="2" fontId="17" fillId="0" borderId="1" xfId="2" applyNumberFormat="1" applyFont="1" applyFill="1" applyBorder="1" applyAlignment="1">
      <alignment vertical="center"/>
    </xf>
    <xf numFmtId="49" fontId="17" fillId="13" borderId="1" xfId="2" applyNumberFormat="1" applyFont="1" applyFill="1" applyBorder="1" applyAlignment="1">
      <alignment horizontal="center" vertical="center"/>
    </xf>
    <xf numFmtId="49" fontId="17" fillId="13" borderId="1" xfId="2" applyNumberFormat="1" applyFont="1" applyFill="1" applyBorder="1" applyAlignment="1">
      <alignment vertical="center"/>
    </xf>
    <xf numFmtId="0" fontId="2" fillId="4" borderId="0" xfId="0" applyFont="1" applyFill="1" applyAlignment="1">
      <alignment horizontal="center"/>
    </xf>
    <xf numFmtId="0" fontId="1" fillId="0" borderId="0" xfId="0" applyFont="1" applyAlignment="1" applyProtection="1">
      <alignment vertical="center"/>
      <protection locked="0"/>
    </xf>
    <xf numFmtId="0" fontId="13" fillId="13" borderId="39" xfId="2" applyFont="1" applyFill="1" applyBorder="1" applyAlignment="1" applyProtection="1">
      <alignment horizontal="center" vertical="center"/>
      <protection locked="0"/>
    </xf>
    <xf numFmtId="166" fontId="13" fillId="13" borderId="39" xfId="2" applyNumberFormat="1" applyFont="1" applyFill="1" applyBorder="1" applyAlignment="1" applyProtection="1">
      <alignment horizontal="center" vertical="center"/>
      <protection locked="0"/>
    </xf>
    <xf numFmtId="0" fontId="44" fillId="0" borderId="0" xfId="0" applyFont="1" applyBorder="1"/>
    <xf numFmtId="0" fontId="44" fillId="0" borderId="0" xfId="0" applyFont="1"/>
    <xf numFmtId="0" fontId="0" fillId="7" borderId="39" xfId="0" applyFill="1" applyBorder="1" applyAlignment="1" applyProtection="1">
      <alignment horizontal="center" vertical="center"/>
      <protection hidden="1"/>
    </xf>
    <xf numFmtId="0" fontId="13" fillId="13" borderId="39" xfId="2" applyFont="1" applyFill="1" applyBorder="1" applyAlignment="1" applyProtection="1">
      <alignment horizontal="left" vertical="center" wrapText="1"/>
      <protection locked="0"/>
    </xf>
    <xf numFmtId="0" fontId="0" fillId="7" borderId="39" xfId="0" applyNumberFormat="1" applyFill="1" applyBorder="1" applyAlignment="1" applyProtection="1">
      <alignment horizontal="center" vertical="center"/>
      <protection hidden="1"/>
    </xf>
    <xf numFmtId="0" fontId="0" fillId="4" borderId="0" xfId="0" applyFill="1" applyBorder="1"/>
    <xf numFmtId="44" fontId="0" fillId="7" borderId="39" xfId="1" applyFont="1" applyFill="1" applyBorder="1" applyAlignment="1" applyProtection="1">
      <alignment horizontal="right" vertical="center"/>
      <protection hidden="1"/>
    </xf>
    <xf numFmtId="44" fontId="0" fillId="7" borderId="39" xfId="1" applyFont="1" applyFill="1" applyBorder="1" applyAlignment="1" applyProtection="1">
      <alignment vertical="center"/>
      <protection hidden="1"/>
    </xf>
    <xf numFmtId="44" fontId="0" fillId="7" borderId="39" xfId="0" applyNumberFormat="1" applyFill="1" applyBorder="1" applyAlignment="1" applyProtection="1">
      <alignment vertical="center"/>
      <protection hidden="1"/>
    </xf>
    <xf numFmtId="44" fontId="1" fillId="9" borderId="3" xfId="0" applyNumberFormat="1" applyFont="1" applyFill="1" applyBorder="1" applyAlignment="1" applyProtection="1">
      <alignment vertical="center"/>
      <protection hidden="1"/>
    </xf>
    <xf numFmtId="44" fontId="8" fillId="2" borderId="39" xfId="1" applyFont="1" applyFill="1" applyBorder="1" applyAlignmen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Protection="1">
      <protection hidden="1"/>
    </xf>
    <xf numFmtId="0" fontId="0" fillId="4" borderId="7" xfId="0" applyFill="1" applyBorder="1" applyAlignment="1">
      <alignment vertical="center"/>
    </xf>
    <xf numFmtId="0" fontId="0" fillId="4" borderId="24" xfId="0" applyFill="1" applyBorder="1" applyAlignment="1">
      <alignment vertical="center"/>
    </xf>
    <xf numFmtId="0" fontId="2" fillId="3" borderId="67" xfId="0" applyFont="1" applyFill="1" applyBorder="1" applyAlignment="1">
      <alignment horizontal="center" vertical="center" wrapText="1"/>
    </xf>
    <xf numFmtId="0" fontId="2" fillId="3" borderId="69" xfId="0" quotePrefix="1" applyFont="1" applyFill="1" applyBorder="1" applyAlignment="1">
      <alignment horizontal="center" vertical="center" wrapText="1"/>
    </xf>
    <xf numFmtId="0" fontId="2" fillId="8" borderId="70" xfId="0" quotePrefix="1" applyFont="1" applyFill="1" applyBorder="1" applyAlignment="1">
      <alignment horizontal="center" vertical="center" wrapText="1"/>
    </xf>
    <xf numFmtId="0" fontId="2" fillId="18" borderId="70" xfId="0" quotePrefix="1" applyFont="1" applyFill="1" applyBorder="1" applyAlignment="1">
      <alignment horizontal="center" vertical="center" wrapText="1"/>
    </xf>
    <xf numFmtId="0" fontId="2" fillId="3" borderId="70" xfId="0" quotePrefix="1" applyFont="1" applyFill="1" applyBorder="1" applyAlignment="1">
      <alignment horizontal="center" vertical="center" wrapText="1"/>
    </xf>
    <xf numFmtId="0" fontId="2" fillId="16" borderId="70" xfId="0" quotePrefix="1" applyFont="1" applyFill="1" applyBorder="1" applyAlignment="1">
      <alignment horizontal="center" vertical="center" wrapText="1"/>
    </xf>
    <xf numFmtId="0" fontId="2" fillId="17" borderId="71" xfId="0" applyFont="1" applyFill="1" applyBorder="1" applyAlignment="1">
      <alignment horizontal="center" vertical="center" wrapText="1"/>
    </xf>
    <xf numFmtId="49" fontId="17" fillId="13" borderId="40" xfId="2" applyNumberFormat="1" applyFont="1" applyFill="1" applyBorder="1" applyAlignment="1">
      <alignment horizontal="center" vertical="center" wrapText="1"/>
    </xf>
    <xf numFmtId="49" fontId="17" fillId="13" borderId="42" xfId="2" applyNumberFormat="1" applyFont="1" applyFill="1" applyBorder="1" applyAlignment="1">
      <alignment horizontal="center" vertical="center" wrapText="1"/>
    </xf>
    <xf numFmtId="49" fontId="17" fillId="13" borderId="12" xfId="2" applyNumberFormat="1" applyFont="1" applyFill="1" applyBorder="1" applyAlignment="1">
      <alignment horizontal="center" vertical="center" wrapText="1"/>
    </xf>
    <xf numFmtId="49" fontId="17" fillId="13" borderId="13" xfId="2" applyNumberFormat="1" applyFont="1" applyFill="1" applyBorder="1" applyAlignment="1">
      <alignment horizontal="center" vertical="center" wrapText="1"/>
    </xf>
    <xf numFmtId="0" fontId="11" fillId="10" borderId="15" xfId="2" quotePrefix="1" applyFont="1" applyFill="1" applyBorder="1" applyAlignment="1">
      <alignment horizontal="center" vertical="center" wrapText="1"/>
    </xf>
    <xf numFmtId="0" fontId="11" fillId="10" borderId="16" xfId="2" applyFont="1" applyFill="1" applyBorder="1" applyAlignment="1">
      <alignment horizontal="center" vertical="center" wrapText="1"/>
    </xf>
    <xf numFmtId="0" fontId="11" fillId="10" borderId="18" xfId="2" applyFont="1" applyFill="1" applyBorder="1" applyAlignment="1">
      <alignment horizontal="center" vertical="center" wrapText="1"/>
    </xf>
    <xf numFmtId="0" fontId="11" fillId="10" borderId="19" xfId="2" applyFont="1" applyFill="1" applyBorder="1" applyAlignment="1">
      <alignment horizontal="center" vertical="center" wrapText="1"/>
    </xf>
    <xf numFmtId="0" fontId="14" fillId="0" borderId="21" xfId="2" applyFont="1" applyFill="1" applyBorder="1" applyAlignment="1">
      <alignment horizontal="center" vertical="center"/>
    </xf>
    <xf numFmtId="0" fontId="14" fillId="0" borderId="22" xfId="2" applyFont="1" applyFill="1" applyBorder="1" applyAlignment="1">
      <alignment horizontal="center" vertical="center"/>
    </xf>
    <xf numFmtId="0" fontId="14" fillId="0" borderId="23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center" vertical="center"/>
    </xf>
    <xf numFmtId="164" fontId="16" fillId="11" borderId="46" xfId="2" applyNumberFormat="1" applyFont="1" applyFill="1" applyBorder="1" applyAlignment="1">
      <alignment horizontal="center" vertical="center"/>
    </xf>
    <xf numFmtId="164" fontId="16" fillId="11" borderId="43" xfId="2" applyNumberFormat="1" applyFont="1" applyFill="1" applyBorder="1" applyAlignment="1">
      <alignment horizontal="center" vertical="center"/>
    </xf>
    <xf numFmtId="164" fontId="16" fillId="11" borderId="47" xfId="2" applyNumberFormat="1" applyFont="1" applyFill="1" applyBorder="1" applyAlignment="1">
      <alignment horizontal="center" vertical="center"/>
    </xf>
    <xf numFmtId="14" fontId="17" fillId="11" borderId="8" xfId="2" applyNumberFormat="1" applyFont="1" applyFill="1" applyBorder="1" applyAlignment="1">
      <alignment horizontal="center" vertical="center"/>
    </xf>
    <xf numFmtId="14" fontId="17" fillId="11" borderId="9" xfId="2" applyNumberFormat="1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left" vertical="top" wrapText="1"/>
    </xf>
    <xf numFmtId="0" fontId="15" fillId="0" borderId="25" xfId="2" applyFont="1" applyFill="1" applyBorder="1" applyAlignment="1">
      <alignment horizontal="center" vertical="center" wrapText="1"/>
    </xf>
    <xf numFmtId="164" fontId="17" fillId="11" borderId="8" xfId="2" applyNumberFormat="1" applyFont="1" applyFill="1" applyBorder="1" applyAlignment="1">
      <alignment horizontal="left" vertical="center"/>
    </xf>
    <xf numFmtId="164" fontId="17" fillId="11" borderId="9" xfId="2" applyNumberFormat="1" applyFont="1" applyFill="1" applyBorder="1" applyAlignment="1">
      <alignment horizontal="left" vertical="center"/>
    </xf>
    <xf numFmtId="0" fontId="15" fillId="0" borderId="0" xfId="2" applyFont="1" applyFill="1" applyBorder="1" applyAlignment="1">
      <alignment horizontal="right" vertical="center"/>
    </xf>
    <xf numFmtId="0" fontId="15" fillId="0" borderId="24" xfId="2" applyFont="1" applyFill="1" applyBorder="1" applyAlignment="1">
      <alignment horizontal="right" vertical="center"/>
    </xf>
    <xf numFmtId="1" fontId="17" fillId="13" borderId="2" xfId="2" applyNumberFormat="1" applyFont="1" applyFill="1" applyBorder="1" applyAlignment="1">
      <alignment horizontal="center" vertical="center"/>
    </xf>
    <xf numFmtId="1" fontId="17" fillId="13" borderId="10" xfId="2" applyNumberFormat="1" applyFont="1" applyFill="1" applyBorder="1" applyAlignment="1">
      <alignment horizontal="center" vertical="center"/>
    </xf>
    <xf numFmtId="49" fontId="17" fillId="13" borderId="26" xfId="2" applyNumberFormat="1" applyFont="1" applyFill="1" applyBorder="1" applyAlignment="1">
      <alignment horizontal="center" vertical="center"/>
    </xf>
    <xf numFmtId="49" fontId="17" fillId="13" borderId="2" xfId="2" applyNumberFormat="1" applyFont="1" applyFill="1" applyBorder="1" applyAlignment="1">
      <alignment horizontal="center" vertical="center"/>
    </xf>
    <xf numFmtId="49" fontId="17" fillId="13" borderId="27" xfId="2" applyNumberFormat="1" applyFont="1" applyFill="1" applyBorder="1" applyAlignment="1">
      <alignment horizontal="center" vertical="center"/>
    </xf>
    <xf numFmtId="10" fontId="17" fillId="13" borderId="11" xfId="2" applyNumberFormat="1" applyFont="1" applyFill="1" applyBorder="1" applyAlignment="1">
      <alignment horizontal="center" vertical="center"/>
    </xf>
    <xf numFmtId="10" fontId="17" fillId="13" borderId="2" xfId="2" applyNumberFormat="1" applyFont="1" applyFill="1" applyBorder="1" applyAlignment="1">
      <alignment horizontal="center" vertical="center"/>
    </xf>
    <xf numFmtId="1" fontId="15" fillId="13" borderId="28" xfId="2" applyNumberFormat="1" applyFont="1" applyFill="1" applyBorder="1" applyAlignment="1">
      <alignment horizontal="center" vertical="center"/>
    </xf>
    <xf numFmtId="1" fontId="15" fillId="13" borderId="29" xfId="2" applyNumberFormat="1" applyFont="1" applyFill="1" applyBorder="1" applyAlignment="1">
      <alignment horizontal="center" vertical="center"/>
    </xf>
    <xf numFmtId="49" fontId="17" fillId="13" borderId="30" xfId="2" applyNumberFormat="1" applyFont="1" applyFill="1" applyBorder="1" applyAlignment="1">
      <alignment horizontal="center" vertical="center"/>
    </xf>
    <xf numFmtId="49" fontId="17" fillId="13" borderId="28" xfId="2" applyNumberFormat="1" applyFont="1" applyFill="1" applyBorder="1" applyAlignment="1">
      <alignment horizontal="center" vertical="center"/>
    </xf>
    <xf numFmtId="49" fontId="17" fillId="13" borderId="31" xfId="2" applyNumberFormat="1" applyFont="1" applyFill="1" applyBorder="1" applyAlignment="1">
      <alignment horizontal="center" vertical="center"/>
    </xf>
    <xf numFmtId="10" fontId="17" fillId="13" borderId="32" xfId="2" applyNumberFormat="1" applyFont="1" applyFill="1" applyBorder="1" applyAlignment="1">
      <alignment horizontal="center" vertical="center"/>
    </xf>
    <xf numFmtId="10" fontId="17" fillId="13" borderId="28" xfId="2" applyNumberFormat="1" applyFont="1" applyFill="1" applyBorder="1" applyAlignment="1">
      <alignment horizontal="center" vertical="center"/>
    </xf>
    <xf numFmtId="0" fontId="13" fillId="0" borderId="25" xfId="0" applyFont="1" applyBorder="1" applyAlignment="1">
      <alignment horizontal="justify" vertical="justify" wrapText="1"/>
    </xf>
    <xf numFmtId="1" fontId="15" fillId="13" borderId="3" xfId="2" applyNumberFormat="1" applyFont="1" applyFill="1" applyBorder="1" applyAlignment="1">
      <alignment horizontal="center" vertical="center"/>
    </xf>
    <xf numFmtId="1" fontId="15" fillId="13" borderId="12" xfId="2" applyNumberFormat="1" applyFont="1" applyFill="1" applyBorder="1" applyAlignment="1">
      <alignment horizontal="center" vertical="center"/>
    </xf>
    <xf numFmtId="49" fontId="17" fillId="13" borderId="33" xfId="2" applyNumberFormat="1" applyFont="1" applyFill="1" applyBorder="1" applyAlignment="1">
      <alignment horizontal="center" vertical="center"/>
    </xf>
    <xf numFmtId="49" fontId="17" fillId="13" borderId="3" xfId="2" applyNumberFormat="1" applyFont="1" applyFill="1" applyBorder="1" applyAlignment="1">
      <alignment horizontal="center" vertical="center"/>
    </xf>
    <xf numFmtId="49" fontId="17" fillId="13" borderId="34" xfId="2" applyNumberFormat="1" applyFont="1" applyFill="1" applyBorder="1" applyAlignment="1">
      <alignment horizontal="center" vertical="center"/>
    </xf>
    <xf numFmtId="10" fontId="17" fillId="13" borderId="13" xfId="2" applyNumberFormat="1" applyFont="1" applyFill="1" applyBorder="1" applyAlignment="1">
      <alignment horizontal="center" vertical="center"/>
    </xf>
    <xf numFmtId="10" fontId="17" fillId="13" borderId="3" xfId="2" applyNumberFormat="1" applyFont="1" applyFill="1" applyBorder="1" applyAlignment="1">
      <alignment horizontal="center" vertical="center"/>
    </xf>
    <xf numFmtId="0" fontId="21" fillId="13" borderId="10" xfId="2" applyFont="1" applyFill="1" applyBorder="1" applyAlignment="1">
      <alignment horizontal="center" vertical="center"/>
    </xf>
    <xf numFmtId="0" fontId="21" fillId="13" borderId="11" xfId="2" applyFont="1" applyFill="1" applyBorder="1" applyAlignment="1">
      <alignment horizontal="center" vertical="center"/>
    </xf>
    <xf numFmtId="0" fontId="21" fillId="13" borderId="12" xfId="2" applyFont="1" applyFill="1" applyBorder="1" applyAlignment="1">
      <alignment horizontal="center" vertical="center"/>
    </xf>
    <xf numFmtId="0" fontId="21" fillId="13" borderId="13" xfId="2" applyFont="1" applyFill="1" applyBorder="1" applyAlignment="1">
      <alignment horizontal="center" vertical="center"/>
    </xf>
    <xf numFmtId="9" fontId="17" fillId="13" borderId="2" xfId="2" applyNumberFormat="1" applyFont="1" applyFill="1" applyBorder="1" applyAlignment="1">
      <alignment horizontal="center" vertical="center"/>
    </xf>
    <xf numFmtId="9" fontId="17" fillId="13" borderId="3" xfId="2" applyNumberFormat="1" applyFont="1" applyFill="1" applyBorder="1" applyAlignment="1">
      <alignment horizontal="center" vertical="center"/>
    </xf>
    <xf numFmtId="0" fontId="23" fillId="14" borderId="21" xfId="2" applyFont="1" applyFill="1" applyBorder="1" applyAlignment="1">
      <alignment horizontal="center" vertical="center"/>
    </xf>
    <xf numFmtId="0" fontId="23" fillId="14" borderId="22" xfId="2" applyFont="1" applyFill="1" applyBorder="1" applyAlignment="1">
      <alignment horizontal="center" vertical="center"/>
    </xf>
    <xf numFmtId="0" fontId="23" fillId="14" borderId="23" xfId="2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 wrapText="1"/>
    </xf>
    <xf numFmtId="164" fontId="24" fillId="11" borderId="1" xfId="2" applyNumberFormat="1" applyFont="1" applyFill="1" applyBorder="1" applyAlignment="1">
      <alignment horizontal="justify" vertical="justify" wrapText="1"/>
    </xf>
    <xf numFmtId="164" fontId="17" fillId="11" borderId="1" xfId="2" applyNumberFormat="1" applyFont="1" applyFill="1" applyBorder="1" applyAlignment="1">
      <alignment horizontal="justify" vertical="justify"/>
    </xf>
    <xf numFmtId="0" fontId="26" fillId="14" borderId="36" xfId="2" applyFont="1" applyFill="1" applyBorder="1" applyAlignment="1">
      <alignment horizontal="center" vertical="center"/>
    </xf>
    <xf numFmtId="0" fontId="26" fillId="14" borderId="37" xfId="2" applyFont="1" applyFill="1" applyBorder="1" applyAlignment="1">
      <alignment horizontal="center" vertical="center"/>
    </xf>
    <xf numFmtId="0" fontId="34" fillId="0" borderId="8" xfId="2" applyFont="1" applyBorder="1" applyAlignment="1">
      <alignment horizontal="left" vertical="top" wrapText="1"/>
    </xf>
    <xf numFmtId="0" fontId="34" fillId="0" borderId="14" xfId="2" applyFont="1" applyBorder="1" applyAlignment="1">
      <alignment horizontal="left" vertical="top" wrapText="1"/>
    </xf>
    <xf numFmtId="0" fontId="34" fillId="0" borderId="9" xfId="2" applyFont="1" applyBorder="1" applyAlignment="1">
      <alignment horizontal="left" vertical="top" wrapText="1"/>
    </xf>
    <xf numFmtId="0" fontId="32" fillId="0" borderId="1" xfId="2" applyFont="1" applyBorder="1" applyAlignment="1">
      <alignment horizontal="left" vertical="center" wrapText="1"/>
    </xf>
    <xf numFmtId="165" fontId="35" fillId="15" borderId="1" xfId="4" applyNumberFormat="1" applyFont="1" applyFill="1" applyBorder="1" applyAlignment="1">
      <alignment horizontal="center" vertical="center"/>
    </xf>
    <xf numFmtId="164" fontId="28" fillId="11" borderId="40" xfId="2" applyNumberFormat="1" applyFont="1" applyFill="1" applyBorder="1" applyAlignment="1">
      <alignment vertical="justify"/>
    </xf>
    <xf numFmtId="164" fontId="28" fillId="11" borderId="41" xfId="2" applyNumberFormat="1" applyFont="1" applyFill="1" applyBorder="1" applyAlignment="1">
      <alignment vertical="justify"/>
    </xf>
    <xf numFmtId="164" fontId="28" fillId="11" borderId="42" xfId="2" applyNumberFormat="1" applyFont="1" applyFill="1" applyBorder="1" applyAlignment="1">
      <alignment vertical="justify"/>
    </xf>
    <xf numFmtId="164" fontId="28" fillId="11" borderId="7" xfId="2" applyNumberFormat="1" applyFont="1" applyFill="1" applyBorder="1" applyAlignment="1">
      <alignment vertical="justify"/>
    </xf>
    <xf numFmtId="164" fontId="28" fillId="11" borderId="0" xfId="2" applyNumberFormat="1" applyFont="1" applyFill="1" applyBorder="1" applyAlignment="1">
      <alignment vertical="justify"/>
    </xf>
    <xf numFmtId="164" fontId="28" fillId="11" borderId="24" xfId="2" applyNumberFormat="1" applyFont="1" applyFill="1" applyBorder="1" applyAlignment="1">
      <alignment vertical="justify"/>
    </xf>
    <xf numFmtId="164" fontId="28" fillId="11" borderId="12" xfId="2" applyNumberFormat="1" applyFont="1" applyFill="1" applyBorder="1" applyAlignment="1">
      <alignment vertical="justify"/>
    </xf>
    <xf numFmtId="164" fontId="28" fillId="11" borderId="25" xfId="2" applyNumberFormat="1" applyFont="1" applyFill="1" applyBorder="1" applyAlignment="1">
      <alignment vertical="justify"/>
    </xf>
    <xf numFmtId="164" fontId="28" fillId="11" borderId="13" xfId="2" applyNumberFormat="1" applyFont="1" applyFill="1" applyBorder="1" applyAlignment="1">
      <alignment vertical="justify"/>
    </xf>
    <xf numFmtId="0" fontId="32" fillId="0" borderId="8" xfId="2" applyFont="1" applyBorder="1" applyAlignment="1">
      <alignment horizontal="center" vertical="center" wrapText="1"/>
    </xf>
    <xf numFmtId="0" fontId="32" fillId="0" borderId="14" xfId="2" applyFont="1" applyBorder="1" applyAlignment="1">
      <alignment horizontal="center" vertical="center"/>
    </xf>
    <xf numFmtId="0" fontId="32" fillId="0" borderId="9" xfId="2" applyFont="1" applyBorder="1" applyAlignment="1">
      <alignment horizontal="center" vertical="center"/>
    </xf>
    <xf numFmtId="0" fontId="33" fillId="0" borderId="1" xfId="2" applyFont="1" applyBorder="1" applyAlignment="1">
      <alignment horizontal="left" vertical="center" wrapText="1"/>
    </xf>
    <xf numFmtId="2" fontId="13" fillId="13" borderId="1" xfId="0" applyNumberFormat="1" applyFont="1" applyFill="1" applyBorder="1" applyAlignment="1">
      <alignment horizontal="center" vertical="center"/>
    </xf>
    <xf numFmtId="0" fontId="20" fillId="0" borderId="38" xfId="0" applyFont="1" applyBorder="1" applyAlignment="1">
      <alignment horizontal="left" vertical="top" wrapText="1"/>
    </xf>
    <xf numFmtId="0" fontId="20" fillId="0" borderId="0" xfId="0" applyFont="1" applyBorder="1" applyAlignment="1">
      <alignment horizontal="left" vertical="top" wrapText="1"/>
    </xf>
    <xf numFmtId="0" fontId="34" fillId="0" borderId="0" xfId="2" applyFont="1" applyFill="1" applyBorder="1" applyAlignment="1">
      <alignment horizontal="center" vertical="center" wrapText="1"/>
    </xf>
    <xf numFmtId="0" fontId="15" fillId="4" borderId="0" xfId="2" applyFont="1" applyFill="1" applyBorder="1" applyAlignment="1">
      <alignment horizontal="left" vertical="top" wrapText="1"/>
    </xf>
    <xf numFmtId="0" fontId="37" fillId="0" borderId="0" xfId="2" applyFont="1" applyBorder="1" applyAlignment="1">
      <alignment horizontal="left" vertical="top" wrapText="1"/>
    </xf>
    <xf numFmtId="0" fontId="33" fillId="0" borderId="25" xfId="2" applyFont="1" applyFill="1" applyBorder="1" applyAlignment="1">
      <alignment horizontal="left" vertical="top" wrapText="1"/>
    </xf>
    <xf numFmtId="0" fontId="32" fillId="0" borderId="25" xfId="2" applyFont="1" applyFill="1" applyBorder="1" applyAlignment="1">
      <alignment horizontal="left" vertical="top" wrapText="1"/>
    </xf>
    <xf numFmtId="0" fontId="15" fillId="0" borderId="0" xfId="2" applyFont="1" applyBorder="1" applyAlignment="1">
      <alignment horizontal="left" vertical="top" wrapText="1"/>
    </xf>
    <xf numFmtId="164" fontId="17" fillId="11" borderId="39" xfId="2" applyNumberFormat="1" applyFont="1" applyFill="1" applyBorder="1" applyAlignment="1">
      <alignment horizontal="justify" vertical="justify" wrapText="1"/>
    </xf>
    <xf numFmtId="164" fontId="17" fillId="11" borderId="39" xfId="2" applyNumberFormat="1" applyFont="1" applyFill="1" applyBorder="1" applyAlignment="1">
      <alignment horizontal="justify" vertical="justify"/>
    </xf>
    <xf numFmtId="0" fontId="15" fillId="0" borderId="0" xfId="2" applyFont="1" applyFill="1" applyBorder="1" applyAlignment="1">
      <alignment horizontal="left" vertical="top" wrapText="1"/>
    </xf>
    <xf numFmtId="0" fontId="32" fillId="4" borderId="0" xfId="2" applyFont="1" applyFill="1" applyBorder="1" applyAlignment="1">
      <alignment horizontal="left" vertical="top" wrapText="1"/>
    </xf>
    <xf numFmtId="0" fontId="42" fillId="13" borderId="0" xfId="2" applyFont="1" applyFill="1" applyBorder="1" applyAlignment="1">
      <alignment horizontal="left" vertical="top" wrapText="1"/>
    </xf>
    <xf numFmtId="0" fontId="1" fillId="7" borderId="46" xfId="0" applyFont="1" applyFill="1" applyBorder="1" applyAlignment="1">
      <alignment horizontal="center" vertical="center"/>
    </xf>
    <xf numFmtId="0" fontId="1" fillId="7" borderId="47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72" xfId="0" applyFont="1" applyFill="1" applyBorder="1" applyAlignment="1">
      <alignment horizontal="center" vertical="center" wrapText="1"/>
    </xf>
    <xf numFmtId="0" fontId="2" fillId="3" borderId="74" xfId="0" applyFont="1" applyFill="1" applyBorder="1" applyAlignment="1">
      <alignment horizontal="center" vertical="center" wrapText="1"/>
    </xf>
    <xf numFmtId="0" fontId="2" fillId="3" borderId="75" xfId="0" applyFont="1" applyFill="1" applyBorder="1" applyAlignment="1">
      <alignment horizontal="center" vertical="center" wrapText="1"/>
    </xf>
    <xf numFmtId="0" fontId="2" fillId="3" borderId="73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7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10" fontId="8" fillId="13" borderId="39" xfId="2" applyNumberFormat="1" applyFont="1" applyFill="1" applyBorder="1" applyAlignment="1" applyProtection="1">
      <alignment horizontal="center" vertical="center"/>
      <protection locked="0"/>
    </xf>
    <xf numFmtId="44" fontId="1" fillId="19" borderId="7" xfId="1" applyFont="1" applyFill="1" applyBorder="1" applyAlignment="1">
      <alignment horizontal="right" vertical="top"/>
    </xf>
    <xf numFmtId="44" fontId="1" fillId="19" borderId="24" xfId="1" applyFont="1" applyFill="1" applyBorder="1" applyAlignment="1">
      <alignment horizontal="right" vertical="top"/>
    </xf>
    <xf numFmtId="44" fontId="2" fillId="20" borderId="12" xfId="0" applyNumberFormat="1" applyFont="1" applyFill="1" applyBorder="1" applyAlignment="1">
      <alignment vertical="center"/>
    </xf>
    <xf numFmtId="44" fontId="2" fillId="20" borderId="13" xfId="0" applyNumberFormat="1" applyFont="1" applyFill="1" applyBorder="1" applyAlignment="1">
      <alignment vertical="center"/>
    </xf>
    <xf numFmtId="0" fontId="9" fillId="3" borderId="40" xfId="0" applyFont="1" applyFill="1" applyBorder="1" applyAlignment="1">
      <alignment horizontal="center" vertical="top" wrapText="1"/>
    </xf>
    <xf numFmtId="0" fontId="9" fillId="3" borderId="42" xfId="0" applyFont="1" applyFill="1" applyBorder="1" applyAlignment="1">
      <alignment horizontal="center" vertical="top" wrapText="1"/>
    </xf>
    <xf numFmtId="0" fontId="9" fillId="3" borderId="7" xfId="0" applyFont="1" applyFill="1" applyBorder="1" applyAlignment="1">
      <alignment horizontal="center" vertical="top" wrapText="1"/>
    </xf>
    <xf numFmtId="0" fontId="9" fillId="3" borderId="24" xfId="0" applyFont="1" applyFill="1" applyBorder="1" applyAlignment="1">
      <alignment horizontal="center" vertical="top" wrapText="1"/>
    </xf>
    <xf numFmtId="0" fontId="9" fillId="3" borderId="12" xfId="0" applyFont="1" applyFill="1" applyBorder="1" applyAlignment="1">
      <alignment horizontal="center" vertical="top" wrapText="1"/>
    </xf>
    <xf numFmtId="0" fontId="9" fillId="3" borderId="13" xfId="0" applyFont="1" applyFill="1" applyBorder="1" applyAlignment="1">
      <alignment horizontal="center" vertical="top" wrapText="1"/>
    </xf>
    <xf numFmtId="0" fontId="2" fillId="3" borderId="46" xfId="0" applyFont="1" applyFill="1" applyBorder="1" applyAlignment="1">
      <alignment horizontal="right"/>
    </xf>
    <xf numFmtId="0" fontId="2" fillId="3" borderId="43" xfId="0" applyFont="1" applyFill="1" applyBorder="1" applyAlignment="1">
      <alignment horizontal="right"/>
    </xf>
    <xf numFmtId="0" fontId="2" fillId="3" borderId="47" xfId="0" applyFont="1" applyFill="1" applyBorder="1" applyAlignment="1">
      <alignment horizontal="right"/>
    </xf>
    <xf numFmtId="0" fontId="9" fillId="3" borderId="46" xfId="0" applyFont="1" applyFill="1" applyBorder="1" applyAlignment="1">
      <alignment horizontal="right"/>
    </xf>
    <xf numFmtId="0" fontId="9" fillId="3" borderId="43" xfId="0" applyFont="1" applyFill="1" applyBorder="1" applyAlignment="1">
      <alignment horizontal="right"/>
    </xf>
    <xf numFmtId="0" fontId="9" fillId="3" borderId="47" xfId="0" applyFont="1" applyFill="1" applyBorder="1" applyAlignment="1">
      <alignment horizontal="right"/>
    </xf>
    <xf numFmtId="0" fontId="9" fillId="3" borderId="46" xfId="0" applyFont="1" applyFill="1" applyBorder="1" applyAlignment="1">
      <alignment horizontal="right" vertical="center"/>
    </xf>
    <xf numFmtId="0" fontId="9" fillId="3" borderId="43" xfId="0" applyFont="1" applyFill="1" applyBorder="1" applyAlignment="1">
      <alignment horizontal="right" vertical="center"/>
    </xf>
    <xf numFmtId="0" fontId="9" fillId="3" borderId="47" xfId="0" applyFont="1" applyFill="1" applyBorder="1" applyAlignment="1">
      <alignment horizontal="right" vertical="center"/>
    </xf>
    <xf numFmtId="0" fontId="2" fillId="3" borderId="46" xfId="0" applyFont="1" applyFill="1" applyBorder="1" applyAlignment="1">
      <alignment horizontal="right" vertical="center"/>
    </xf>
    <xf numFmtId="0" fontId="2" fillId="3" borderId="43" xfId="0" applyFont="1" applyFill="1" applyBorder="1" applyAlignment="1">
      <alignment horizontal="right" vertical="center"/>
    </xf>
    <xf numFmtId="0" fontId="2" fillId="3" borderId="47" xfId="0" applyFont="1" applyFill="1" applyBorder="1" applyAlignment="1">
      <alignment horizontal="right" vertical="center"/>
    </xf>
    <xf numFmtId="0" fontId="1" fillId="7" borderId="39" xfId="0" applyFont="1" applyFill="1" applyBorder="1" applyAlignment="1" applyProtection="1">
      <alignment horizontal="center" vertical="center"/>
    </xf>
    <xf numFmtId="1" fontId="8" fillId="13" borderId="39" xfId="2" applyNumberFormat="1" applyFont="1" applyFill="1" applyBorder="1" applyAlignment="1" applyProtection="1">
      <alignment horizontal="center" vertical="center"/>
      <protection locked="0"/>
    </xf>
    <xf numFmtId="0" fontId="2" fillId="3" borderId="40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16" borderId="65" xfId="0" applyFont="1" applyFill="1" applyBorder="1" applyAlignment="1">
      <alignment horizontal="center" vertical="center" wrapText="1"/>
    </xf>
    <xf numFmtId="0" fontId="2" fillId="16" borderId="44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right" wrapText="1"/>
    </xf>
    <xf numFmtId="0" fontId="2" fillId="3" borderId="43" xfId="0" applyFont="1" applyFill="1" applyBorder="1" applyAlignment="1">
      <alignment horizontal="right" wrapText="1"/>
    </xf>
    <xf numFmtId="0" fontId="2" fillId="3" borderId="47" xfId="0" applyFont="1" applyFill="1" applyBorder="1" applyAlignment="1">
      <alignment horizontal="right" wrapText="1"/>
    </xf>
    <xf numFmtId="44" fontId="1" fillId="19" borderId="40" xfId="1" applyFont="1" applyFill="1" applyBorder="1" applyAlignment="1">
      <alignment horizontal="center" vertical="center"/>
    </xf>
    <xf numFmtId="44" fontId="1" fillId="19" borderId="42" xfId="1" applyFont="1" applyFill="1" applyBorder="1" applyAlignment="1">
      <alignment horizontal="center" vertical="center"/>
    </xf>
    <xf numFmtId="0" fontId="2" fillId="17" borderId="66" xfId="0" applyFont="1" applyFill="1" applyBorder="1" applyAlignment="1">
      <alignment horizontal="center" vertical="center" wrapText="1"/>
    </xf>
    <xf numFmtId="0" fontId="2" fillId="17" borderId="6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</cellXfs>
  <cellStyles count="5">
    <cellStyle name="Moeda" xfId="1" builtinId="4"/>
    <cellStyle name="Normal" xfId="0" builtinId="0"/>
    <cellStyle name="Normal 2" xfId="2" xr:uid="{00000000-0005-0000-0000-000002000000}"/>
    <cellStyle name="Normal_360 atecnica" xfId="4" xr:uid="{00000000-0005-0000-0000-000003000000}"/>
    <cellStyle name="Normal_FACI-ValeInov-110" xfId="3" xr:uid="{00000000-0005-0000-0000-000004000000}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179294</xdr:colOff>
      <xdr:row>2</xdr:row>
      <xdr:rowOff>168089</xdr:rowOff>
    </xdr:from>
    <xdr:to>
      <xdr:col>11</xdr:col>
      <xdr:colOff>766545</xdr:colOff>
      <xdr:row>2</xdr:row>
      <xdr:rowOff>613043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6" t="30588" r="800" b="11765"/>
        <a:stretch>
          <a:fillRect/>
        </a:stretch>
      </xdr:blipFill>
      <xdr:spPr bwMode="auto">
        <a:xfrm>
          <a:off x="4339814" y="556709"/>
          <a:ext cx="6271771" cy="4449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591206</xdr:colOff>
      <xdr:row>2</xdr:row>
      <xdr:rowOff>10948</xdr:rowOff>
    </xdr:from>
    <xdr:to>
      <xdr:col>13</xdr:col>
      <xdr:colOff>678793</xdr:colOff>
      <xdr:row>2</xdr:row>
      <xdr:rowOff>742476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63E72C3-F339-4EBA-93E3-B65821FB4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9654" y="394138"/>
          <a:ext cx="985346" cy="73152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fps\PSector\Documents%20and%20Settings\rf\Os%20meus%20documentos\PESS\MBA\ESTRED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fps\PSector\Trabalho\ClientesActivos\Collab\Or&#231;mto%202006%20v2\Or&#231;mto%202006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ESTR"/>
      <sheetName val="Valor"/>
      <sheetName val="GRAF"/>
      <sheetName val="Module1"/>
      <sheetName val="Referências"/>
      <sheetName val="legen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 Global"/>
      <sheetName val="HelpPessoal"/>
      <sheetName val="Painel"/>
      <sheetName val="Pessoal"/>
      <sheetName val="Projectos"/>
      <sheetName val="HelpCC"/>
      <sheetName val="HelpP"/>
      <sheetName val="HelpInf"/>
      <sheetName val="Novos Projectos"/>
      <sheetName val="OI's"/>
      <sheetName val="C_Exploração"/>
      <sheetName val="Indicadores"/>
      <sheetName val="Calc"/>
      <sheetName val="Tab_2"/>
      <sheetName val="Unidades"/>
      <sheetName val="All"/>
      <sheetName val="Tabel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250"/>
  <sheetViews>
    <sheetView showGridLines="0" topLeftCell="A7" zoomScale="87" zoomScaleNormal="87" zoomScaleSheetLayoutView="99" workbookViewId="0">
      <selection activeCell="N9" sqref="N9"/>
    </sheetView>
  </sheetViews>
  <sheetFormatPr defaultRowHeight="15"/>
  <cols>
    <col min="1" max="1" width="1.28515625" customWidth="1"/>
    <col min="2" max="2" width="11.28515625" customWidth="1"/>
    <col min="3" max="3" width="21.140625" customWidth="1"/>
    <col min="4" max="6" width="13.42578125" customWidth="1"/>
    <col min="7" max="8" width="14.5703125" customWidth="1"/>
    <col min="9" max="14" width="13.42578125" customWidth="1"/>
    <col min="15" max="15" width="21.7109375" customWidth="1"/>
    <col min="16" max="16" width="13.42578125" customWidth="1"/>
    <col min="17" max="17" width="5.28515625" customWidth="1"/>
    <col min="18" max="18" width="5.5703125" customWidth="1"/>
    <col min="19" max="19" width="5.42578125" customWidth="1"/>
    <col min="20" max="26" width="8.85546875" style="25"/>
  </cols>
  <sheetData>
    <row r="1" spans="2:26" ht="15.75" thickBot="1"/>
    <row r="2" spans="2:26" ht="15.6" customHeight="1" thickTop="1">
      <c r="B2" s="137" t="s">
        <v>181</v>
      </c>
      <c r="C2" s="138"/>
      <c r="D2" s="138"/>
      <c r="E2" s="138"/>
      <c r="F2" s="26"/>
      <c r="G2" s="27"/>
      <c r="H2" s="27"/>
      <c r="I2" s="27"/>
      <c r="J2" s="27"/>
      <c r="K2" s="27"/>
      <c r="L2" s="27"/>
      <c r="M2" s="27"/>
      <c r="N2" s="27"/>
      <c r="O2" s="27"/>
      <c r="P2" s="27"/>
      <c r="Q2" s="28"/>
      <c r="W2" s="29"/>
      <c r="X2" s="29"/>
      <c r="Y2" s="29"/>
    </row>
    <row r="3" spans="2:26" ht="73.900000000000006" customHeight="1" thickBot="1">
      <c r="B3" s="139"/>
      <c r="C3" s="140"/>
      <c r="D3" s="140"/>
      <c r="E3" s="140"/>
      <c r="F3" s="30"/>
      <c r="G3" s="31"/>
      <c r="H3" s="31"/>
      <c r="I3" s="31"/>
      <c r="J3" s="31"/>
      <c r="K3" s="31"/>
      <c r="L3" s="31"/>
      <c r="M3" s="31"/>
      <c r="N3" s="31"/>
      <c r="O3" s="31"/>
      <c r="P3" s="31"/>
      <c r="Q3" s="32"/>
      <c r="W3" s="33"/>
      <c r="X3" s="33"/>
      <c r="Y3" s="33"/>
    </row>
    <row r="4" spans="2:26" ht="15.75" thickTop="1">
      <c r="B4" s="34"/>
      <c r="W4" s="33"/>
      <c r="X4" s="33"/>
      <c r="Y4" s="33"/>
    </row>
    <row r="5" spans="2:26" ht="36" customHeight="1">
      <c r="B5" s="141" t="s">
        <v>182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3"/>
      <c r="W5" s="33"/>
      <c r="X5" s="33"/>
      <c r="Y5" s="33"/>
    </row>
    <row r="6" spans="2:26">
      <c r="W6" s="33"/>
      <c r="X6" s="33"/>
      <c r="Y6" s="33"/>
    </row>
    <row r="7" spans="2:26">
      <c r="W7" s="33"/>
      <c r="X7" s="33"/>
      <c r="Y7" s="33"/>
    </row>
    <row r="8" spans="2:26" ht="27.75" customHeight="1">
      <c r="B8" s="144" t="s">
        <v>183</v>
      </c>
      <c r="C8" s="144"/>
      <c r="D8" s="145"/>
      <c r="E8" s="146"/>
      <c r="F8" s="146"/>
      <c r="G8" s="146"/>
      <c r="H8" s="146"/>
      <c r="I8" s="146"/>
      <c r="J8" s="146"/>
      <c r="K8" s="146"/>
      <c r="L8" s="146"/>
      <c r="M8" s="146"/>
      <c r="N8" s="147"/>
      <c r="O8" s="35" t="s">
        <v>184</v>
      </c>
      <c r="P8" s="145"/>
      <c r="Q8" s="147"/>
      <c r="R8" s="36"/>
      <c r="S8" s="36"/>
      <c r="W8" s="33"/>
      <c r="X8" s="33"/>
      <c r="Y8" s="33"/>
    </row>
    <row r="9" spans="2:26">
      <c r="W9" s="33"/>
      <c r="X9" s="33"/>
      <c r="Y9" s="33"/>
    </row>
    <row r="10" spans="2:26" ht="20.45" customHeight="1">
      <c r="B10" s="144" t="s">
        <v>185</v>
      </c>
      <c r="C10" s="144"/>
      <c r="D10" s="153"/>
      <c r="E10" s="154"/>
      <c r="G10" s="144" t="s">
        <v>186</v>
      </c>
      <c r="H10" s="144"/>
      <c r="I10" s="153"/>
      <c r="J10" s="154"/>
      <c r="L10" s="37"/>
      <c r="M10" s="155" t="s">
        <v>187</v>
      </c>
      <c r="N10" s="155"/>
      <c r="O10" s="156"/>
      <c r="P10" s="148"/>
      <c r="Q10" s="149"/>
      <c r="T10" s="38"/>
      <c r="W10" s="39"/>
      <c r="X10" s="39"/>
      <c r="Y10" s="39"/>
    </row>
    <row r="11" spans="2:26" ht="20.45" customHeight="1">
      <c r="B11" s="40"/>
      <c r="C11" s="40"/>
      <c r="D11" s="40"/>
      <c r="E11" s="40"/>
      <c r="F11" s="40"/>
      <c r="G11" s="34"/>
      <c r="H11" s="40"/>
      <c r="I11" s="40"/>
      <c r="J11" s="40"/>
      <c r="K11" s="40"/>
      <c r="L11" s="40"/>
      <c r="M11" s="37"/>
      <c r="W11" s="39"/>
      <c r="X11" s="39"/>
      <c r="Y11" s="39"/>
    </row>
    <row r="12" spans="2:26" s="44" customFormat="1">
      <c r="B12" s="41"/>
      <c r="C12" s="41"/>
      <c r="D12" s="42" t="s">
        <v>188</v>
      </c>
      <c r="E12" s="42" t="s">
        <v>189</v>
      </c>
      <c r="F12" s="41"/>
      <c r="G12" s="41"/>
      <c r="H12" s="41"/>
      <c r="I12" s="41"/>
      <c r="J12" s="43" t="s">
        <v>190</v>
      </c>
      <c r="K12" s="43" t="s">
        <v>191</v>
      </c>
      <c r="L12" s="41"/>
      <c r="M12" s="41"/>
      <c r="N12" s="41"/>
      <c r="O12" s="41"/>
      <c r="P12" s="41"/>
      <c r="Q12" s="41"/>
      <c r="R12"/>
      <c r="T12" s="38"/>
      <c r="U12" s="38"/>
      <c r="V12" s="38"/>
      <c r="W12" s="45"/>
      <c r="X12" s="45"/>
      <c r="Y12" s="45"/>
      <c r="Z12" s="38"/>
    </row>
    <row r="13" spans="2:26" s="44" customFormat="1" ht="37.5" customHeight="1">
      <c r="B13" s="150" t="s">
        <v>192</v>
      </c>
      <c r="C13" s="150"/>
      <c r="D13" s="104"/>
      <c r="E13" s="104"/>
      <c r="F13" s="41"/>
      <c r="G13" s="41"/>
      <c r="H13" s="150" t="s">
        <v>193</v>
      </c>
      <c r="I13" s="150"/>
      <c r="J13" s="104"/>
      <c r="K13" s="104"/>
      <c r="L13" s="41"/>
      <c r="M13" s="41"/>
      <c r="N13" s="41"/>
      <c r="O13" s="41"/>
      <c r="P13" s="41"/>
      <c r="Q13" s="41"/>
      <c r="R13"/>
      <c r="T13" s="38"/>
      <c r="U13" s="38"/>
      <c r="V13" s="38"/>
      <c r="W13" s="38"/>
      <c r="X13" s="38"/>
      <c r="Y13" s="38"/>
      <c r="Z13" s="38"/>
    </row>
    <row r="14" spans="2:26" s="44" customFormat="1" ht="15" customHeight="1">
      <c r="B14" s="41"/>
      <c r="C14" s="41"/>
      <c r="D14" s="41"/>
      <c r="E14" s="41"/>
      <c r="F14" s="41"/>
      <c r="G14" s="41"/>
      <c r="H14" s="41"/>
      <c r="I14" s="41"/>
      <c r="J14" s="151" t="s">
        <v>194</v>
      </c>
      <c r="K14" s="151"/>
      <c r="L14" s="151"/>
      <c r="M14" s="151"/>
      <c r="N14" s="151"/>
      <c r="O14" s="151"/>
      <c r="P14" s="151"/>
      <c r="Q14" s="151"/>
      <c r="R14"/>
      <c r="T14" s="38"/>
      <c r="U14" s="38"/>
      <c r="V14" s="38"/>
      <c r="W14" s="38"/>
      <c r="X14" s="38"/>
      <c r="Y14" s="38"/>
      <c r="Z14" s="38"/>
    </row>
    <row r="15" spans="2:26" s="44" customFormat="1">
      <c r="B15" s="41"/>
      <c r="C15" s="41"/>
      <c r="D15" s="41"/>
      <c r="E15" s="41"/>
      <c r="F15" s="41"/>
      <c r="G15" s="41"/>
      <c r="H15" s="41"/>
      <c r="I15" s="41"/>
      <c r="J15" s="151"/>
      <c r="K15" s="151"/>
      <c r="L15" s="151"/>
      <c r="M15" s="151"/>
      <c r="N15" s="151"/>
      <c r="O15" s="151"/>
      <c r="P15" s="151"/>
      <c r="Q15" s="151"/>
      <c r="R15"/>
      <c r="T15" s="38"/>
      <c r="U15" s="38"/>
      <c r="V15" s="38"/>
      <c r="W15" s="38"/>
      <c r="X15" s="38"/>
      <c r="Y15" s="38"/>
      <c r="Z15" s="38"/>
    </row>
    <row r="16" spans="2:26" ht="34.5" customHeight="1">
      <c r="B16" s="40"/>
      <c r="C16" s="152" t="s">
        <v>195</v>
      </c>
      <c r="D16" s="152"/>
      <c r="E16" s="144" t="s">
        <v>196</v>
      </c>
      <c r="F16" s="144"/>
      <c r="G16" s="144"/>
      <c r="H16" s="144"/>
      <c r="I16" s="144"/>
      <c r="J16" s="144"/>
      <c r="K16" s="144"/>
      <c r="L16" s="144"/>
      <c r="M16" s="144"/>
      <c r="N16" s="144" t="s">
        <v>197</v>
      </c>
      <c r="O16" s="144"/>
      <c r="P16" s="144"/>
      <c r="Q16" s="46"/>
    </row>
    <row r="17" spans="2:19" ht="34.5" customHeight="1">
      <c r="B17" s="40"/>
      <c r="C17" s="157"/>
      <c r="D17" s="158"/>
      <c r="E17" s="159"/>
      <c r="F17" s="160"/>
      <c r="G17" s="160"/>
      <c r="H17" s="160"/>
      <c r="I17" s="160"/>
      <c r="J17" s="160"/>
      <c r="K17" s="160"/>
      <c r="L17" s="160"/>
      <c r="M17" s="161"/>
      <c r="N17" s="162"/>
      <c r="O17" s="162"/>
      <c r="P17" s="163"/>
      <c r="Q17" s="46"/>
    </row>
    <row r="18" spans="2:19" ht="34.5" customHeight="1">
      <c r="B18" s="40"/>
      <c r="C18" s="164"/>
      <c r="D18" s="165"/>
      <c r="E18" s="166"/>
      <c r="F18" s="167"/>
      <c r="G18" s="167"/>
      <c r="H18" s="167"/>
      <c r="I18" s="167"/>
      <c r="J18" s="167"/>
      <c r="K18" s="167"/>
      <c r="L18" s="167"/>
      <c r="M18" s="168"/>
      <c r="N18" s="169"/>
      <c r="O18" s="169"/>
      <c r="P18" s="170"/>
      <c r="Q18" s="46"/>
    </row>
    <row r="19" spans="2:19" ht="34.5" customHeight="1">
      <c r="B19" s="40"/>
      <c r="C19" s="172"/>
      <c r="D19" s="173"/>
      <c r="E19" s="174"/>
      <c r="F19" s="175"/>
      <c r="G19" s="175"/>
      <c r="H19" s="175"/>
      <c r="I19" s="175"/>
      <c r="J19" s="175"/>
      <c r="K19" s="175"/>
      <c r="L19" s="175"/>
      <c r="M19" s="176"/>
      <c r="N19" s="177"/>
      <c r="O19" s="177"/>
      <c r="P19" s="178"/>
      <c r="Q19" s="46"/>
    </row>
    <row r="20" spans="2:19" ht="30.75" customHeight="1">
      <c r="E20" s="8"/>
      <c r="F20" s="8"/>
      <c r="G20" s="8"/>
      <c r="H20" s="8"/>
      <c r="I20" s="8"/>
      <c r="J20" s="47"/>
      <c r="K20" s="47"/>
      <c r="L20" s="47"/>
      <c r="M20" s="47"/>
      <c r="N20" s="47"/>
      <c r="O20" s="47"/>
      <c r="P20" s="47"/>
      <c r="Q20" s="47"/>
    </row>
    <row r="21" spans="2:19" ht="34.5" customHeight="1">
      <c r="B21" s="40"/>
      <c r="C21" s="152" t="s">
        <v>198</v>
      </c>
      <c r="D21" s="152"/>
      <c r="E21" s="48"/>
      <c r="F21" s="48"/>
      <c r="G21" s="48"/>
      <c r="H21" s="48"/>
      <c r="I21" s="48"/>
      <c r="J21" s="48"/>
      <c r="K21" s="48"/>
      <c r="L21" s="48"/>
      <c r="M21" s="48"/>
      <c r="N21" s="144"/>
      <c r="O21" s="144"/>
      <c r="P21" s="144"/>
      <c r="Q21" s="47"/>
    </row>
    <row r="22" spans="2:19" ht="34.5" customHeight="1">
      <c r="B22" s="40"/>
      <c r="C22" s="179" t="s">
        <v>199</v>
      </c>
      <c r="D22" s="180"/>
      <c r="E22" s="106" t="s">
        <v>200</v>
      </c>
      <c r="F22" s="106"/>
      <c r="G22" s="105" t="s">
        <v>275</v>
      </c>
      <c r="H22" s="48"/>
      <c r="I22" s="179" t="s">
        <v>201</v>
      </c>
      <c r="J22" s="180"/>
      <c r="K22" s="133"/>
      <c r="L22" s="134"/>
      <c r="M22" s="48"/>
      <c r="N22" s="179" t="s">
        <v>202</v>
      </c>
      <c r="O22" s="180"/>
      <c r="P22" s="183"/>
      <c r="Q22" s="46"/>
      <c r="S22" s="44"/>
    </row>
    <row r="23" spans="2:19" ht="34.5" customHeight="1">
      <c r="B23" s="40"/>
      <c r="C23" s="181"/>
      <c r="D23" s="182"/>
      <c r="E23" s="106" t="s">
        <v>203</v>
      </c>
      <c r="F23" s="106"/>
      <c r="G23" s="105" t="s">
        <v>275</v>
      </c>
      <c r="H23" s="48"/>
      <c r="I23" s="181"/>
      <c r="J23" s="182"/>
      <c r="K23" s="135"/>
      <c r="L23" s="136"/>
      <c r="M23" s="48"/>
      <c r="N23" s="181"/>
      <c r="O23" s="182"/>
      <c r="P23" s="184"/>
      <c r="Q23" s="46"/>
      <c r="S23" s="44"/>
    </row>
    <row r="24" spans="2:19" ht="30.75" customHeight="1">
      <c r="C24" s="49" t="s">
        <v>204</v>
      </c>
      <c r="J24" s="50"/>
      <c r="K24" s="50"/>
      <c r="L24" s="50"/>
      <c r="M24" s="50"/>
      <c r="N24" s="50"/>
      <c r="O24" s="50"/>
      <c r="P24" s="50"/>
      <c r="Q24" s="50"/>
    </row>
    <row r="25" spans="2:19">
      <c r="B25" s="185" t="s">
        <v>205</v>
      </c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7"/>
    </row>
    <row r="26" spans="2:19" ht="57" customHeight="1">
      <c r="B26" s="188" t="s">
        <v>206</v>
      </c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</row>
    <row r="27" spans="2:19">
      <c r="B27" s="189"/>
      <c r="C27" s="190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</row>
    <row r="28" spans="2:19">
      <c r="B28" s="190"/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</row>
    <row r="29" spans="2:19">
      <c r="B29" s="190"/>
      <c r="C29" s="190"/>
      <c r="D29" s="190"/>
      <c r="E29" s="190"/>
      <c r="F29" s="190"/>
      <c r="G29" s="190"/>
      <c r="H29" s="190"/>
      <c r="I29" s="190"/>
      <c r="J29" s="190"/>
      <c r="K29" s="190"/>
      <c r="L29" s="190"/>
      <c r="M29" s="190"/>
      <c r="N29" s="190"/>
      <c r="O29" s="190"/>
      <c r="P29" s="190"/>
      <c r="Q29" s="190"/>
    </row>
    <row r="30" spans="2:19">
      <c r="B30" s="190"/>
      <c r="C30" s="190"/>
      <c r="D30" s="190"/>
      <c r="E30" s="190"/>
      <c r="F30" s="190"/>
      <c r="G30" s="190"/>
      <c r="H30" s="190"/>
      <c r="I30" s="190"/>
      <c r="J30" s="190"/>
      <c r="K30" s="190"/>
      <c r="L30" s="190"/>
      <c r="M30" s="190"/>
      <c r="N30" s="190"/>
      <c r="O30" s="190"/>
      <c r="P30" s="190"/>
      <c r="Q30" s="190"/>
    </row>
    <row r="31" spans="2:19">
      <c r="B31" s="190"/>
      <c r="C31" s="190"/>
      <c r="D31" s="190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90"/>
    </row>
    <row r="32" spans="2:19">
      <c r="B32" s="190"/>
      <c r="C32" s="190"/>
      <c r="D32" s="190"/>
      <c r="E32" s="190"/>
      <c r="F32" s="190"/>
      <c r="G32" s="190"/>
      <c r="H32" s="190"/>
      <c r="I32" s="190"/>
      <c r="J32" s="190"/>
      <c r="K32" s="190"/>
      <c r="L32" s="190"/>
      <c r="M32" s="190"/>
      <c r="N32" s="190"/>
      <c r="O32" s="190"/>
      <c r="P32" s="190"/>
      <c r="Q32" s="190"/>
    </row>
    <row r="33" spans="2:17">
      <c r="B33" s="190"/>
      <c r="C33" s="190"/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190"/>
    </row>
    <row r="34" spans="2:17">
      <c r="B34" s="190"/>
      <c r="C34" s="190"/>
      <c r="D34" s="190"/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90"/>
    </row>
    <row r="35" spans="2:17">
      <c r="B35" s="190"/>
      <c r="C35" s="190"/>
      <c r="D35" s="190"/>
      <c r="E35" s="190"/>
      <c r="F35" s="190"/>
      <c r="G35" s="190"/>
      <c r="H35" s="190"/>
      <c r="I35" s="190"/>
      <c r="J35" s="190"/>
      <c r="K35" s="190"/>
      <c r="L35" s="190"/>
      <c r="M35" s="190"/>
      <c r="N35" s="190"/>
      <c r="O35" s="190"/>
      <c r="P35" s="190"/>
      <c r="Q35" s="190"/>
    </row>
    <row r="36" spans="2:17">
      <c r="B36" s="190"/>
      <c r="C36" s="190"/>
      <c r="D36" s="190"/>
      <c r="E36" s="190"/>
      <c r="F36" s="190"/>
      <c r="G36" s="190"/>
      <c r="H36" s="190"/>
      <c r="I36" s="190"/>
      <c r="J36" s="190"/>
      <c r="K36" s="190"/>
      <c r="L36" s="190"/>
      <c r="M36" s="190"/>
      <c r="N36" s="190"/>
      <c r="O36" s="190"/>
      <c r="P36" s="190"/>
      <c r="Q36" s="190"/>
    </row>
    <row r="37" spans="2:17">
      <c r="B37" s="190"/>
      <c r="C37" s="190"/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0"/>
      <c r="Q37" s="190"/>
    </row>
    <row r="38" spans="2:17">
      <c r="B38" s="190"/>
      <c r="C38" s="190"/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190"/>
      <c r="O38" s="190"/>
      <c r="P38" s="190"/>
      <c r="Q38" s="190"/>
    </row>
    <row r="39" spans="2:17">
      <c r="B39" s="190"/>
      <c r="C39" s="190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  <c r="O39" s="190"/>
      <c r="P39" s="190"/>
      <c r="Q39" s="190"/>
    </row>
    <row r="40" spans="2:17">
      <c r="B40" s="190"/>
      <c r="C40" s="190"/>
      <c r="D40" s="190"/>
      <c r="E40" s="190"/>
      <c r="F40" s="190"/>
      <c r="G40" s="190"/>
      <c r="H40" s="190"/>
      <c r="I40" s="190"/>
      <c r="J40" s="190"/>
      <c r="K40" s="190"/>
      <c r="L40" s="190"/>
      <c r="M40" s="190"/>
      <c r="N40" s="190"/>
      <c r="O40" s="190"/>
      <c r="P40" s="190"/>
      <c r="Q40" s="190"/>
    </row>
    <row r="41" spans="2:17">
      <c r="B41" s="190"/>
      <c r="C41" s="190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P41" s="190"/>
      <c r="Q41" s="190"/>
    </row>
    <row r="42" spans="2:17">
      <c r="B42" s="190"/>
      <c r="C42" s="190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</row>
    <row r="43" spans="2:17">
      <c r="B43" s="190"/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</row>
    <row r="44" spans="2:17"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</row>
    <row r="45" spans="2:17">
      <c r="B45" s="190"/>
      <c r="C45" s="190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0"/>
      <c r="P45" s="190"/>
      <c r="Q45" s="190"/>
    </row>
    <row r="46" spans="2:17">
      <c r="B46" s="190"/>
      <c r="C46" s="190"/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0"/>
      <c r="O46" s="190"/>
      <c r="P46" s="190"/>
      <c r="Q46" s="190"/>
    </row>
    <row r="47" spans="2:17"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0"/>
      <c r="Q47" s="190"/>
    </row>
    <row r="48" spans="2:17">
      <c r="B48" s="190"/>
      <c r="C48" s="190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90"/>
      <c r="P48" s="190"/>
      <c r="Q48" s="190"/>
    </row>
    <row r="49" spans="2:17">
      <c r="B49" s="190"/>
      <c r="C49" s="190"/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  <c r="O49" s="190"/>
      <c r="P49" s="190"/>
      <c r="Q49" s="190"/>
    </row>
    <row r="50" spans="2:17">
      <c r="B50" s="190"/>
      <c r="C50" s="190"/>
      <c r="D50" s="190"/>
      <c r="E50" s="190"/>
      <c r="F50" s="190"/>
      <c r="G50" s="190"/>
      <c r="H50" s="190"/>
      <c r="I50" s="190"/>
      <c r="J50" s="190"/>
      <c r="K50" s="190"/>
      <c r="L50" s="190"/>
      <c r="M50" s="190"/>
      <c r="N50" s="190"/>
      <c r="O50" s="190"/>
      <c r="P50" s="190"/>
      <c r="Q50" s="190"/>
    </row>
    <row r="51" spans="2:17">
      <c r="B51" s="190"/>
      <c r="C51" s="190"/>
      <c r="D51" s="190"/>
      <c r="E51" s="190"/>
      <c r="F51" s="190"/>
      <c r="G51" s="190"/>
      <c r="H51" s="190"/>
      <c r="I51" s="190"/>
      <c r="J51" s="190"/>
      <c r="K51" s="190"/>
      <c r="L51" s="190"/>
      <c r="M51" s="190"/>
      <c r="N51" s="190"/>
      <c r="O51" s="190"/>
      <c r="P51" s="190"/>
      <c r="Q51" s="190"/>
    </row>
    <row r="52" spans="2:17">
      <c r="B52" s="190"/>
      <c r="C52" s="190"/>
      <c r="D52" s="190"/>
      <c r="E52" s="190"/>
      <c r="F52" s="190"/>
      <c r="G52" s="190"/>
      <c r="H52" s="190"/>
      <c r="I52" s="190"/>
      <c r="J52" s="190"/>
      <c r="K52" s="190"/>
      <c r="L52" s="190"/>
      <c r="M52" s="190"/>
      <c r="N52" s="190"/>
      <c r="O52" s="190"/>
      <c r="P52" s="190"/>
      <c r="Q52" s="190"/>
    </row>
    <row r="53" spans="2:17">
      <c r="B53" s="190"/>
      <c r="C53" s="190"/>
      <c r="D53" s="190"/>
      <c r="E53" s="190"/>
      <c r="F53" s="190"/>
      <c r="G53" s="190"/>
      <c r="H53" s="190"/>
      <c r="I53" s="190"/>
      <c r="J53" s="190"/>
      <c r="K53" s="190"/>
      <c r="L53" s="190"/>
      <c r="M53" s="190"/>
      <c r="N53" s="190"/>
      <c r="O53" s="190"/>
      <c r="P53" s="190"/>
      <c r="Q53" s="190"/>
    </row>
    <row r="54" spans="2:17">
      <c r="B54" s="190"/>
      <c r="C54" s="190"/>
      <c r="D54" s="190"/>
      <c r="E54" s="190"/>
      <c r="F54" s="190"/>
      <c r="G54" s="190"/>
      <c r="H54" s="190"/>
      <c r="I54" s="190"/>
      <c r="J54" s="190"/>
      <c r="K54" s="190"/>
      <c r="L54" s="190"/>
      <c r="M54" s="190"/>
      <c r="N54" s="190"/>
      <c r="O54" s="190"/>
      <c r="P54" s="190"/>
      <c r="Q54" s="190"/>
    </row>
    <row r="55" spans="2:17">
      <c r="B55" s="190"/>
      <c r="C55" s="190"/>
      <c r="D55" s="190"/>
      <c r="E55" s="190"/>
      <c r="F55" s="190"/>
      <c r="G55" s="190"/>
      <c r="H55" s="190"/>
      <c r="I55" s="190"/>
      <c r="J55" s="190"/>
      <c r="K55" s="190"/>
      <c r="L55" s="190"/>
      <c r="M55" s="190"/>
      <c r="N55" s="190"/>
      <c r="O55" s="190"/>
      <c r="P55" s="190"/>
      <c r="Q55" s="190"/>
    </row>
    <row r="56" spans="2:17">
      <c r="B56" s="190"/>
      <c r="C56" s="190"/>
      <c r="D56" s="190"/>
      <c r="E56" s="190"/>
      <c r="F56" s="190"/>
      <c r="G56" s="190"/>
      <c r="H56" s="190"/>
      <c r="I56" s="190"/>
      <c r="J56" s="190"/>
      <c r="K56" s="190"/>
      <c r="L56" s="190"/>
      <c r="M56" s="190"/>
      <c r="N56" s="190"/>
      <c r="O56" s="190"/>
      <c r="P56" s="190"/>
      <c r="Q56" s="190"/>
    </row>
    <row r="57" spans="2:17">
      <c r="B57" s="190"/>
      <c r="C57" s="190"/>
      <c r="D57" s="190"/>
      <c r="E57" s="190"/>
      <c r="F57" s="190"/>
      <c r="G57" s="190"/>
      <c r="H57" s="190"/>
      <c r="I57" s="190"/>
      <c r="J57" s="190"/>
      <c r="K57" s="190"/>
      <c r="L57" s="190"/>
      <c r="M57" s="190"/>
      <c r="N57" s="190"/>
      <c r="O57" s="190"/>
      <c r="P57" s="190"/>
      <c r="Q57" s="190"/>
    </row>
    <row r="58" spans="2:17" ht="13.15" customHeight="1">
      <c r="B58" s="190"/>
      <c r="C58" s="190"/>
      <c r="D58" s="190"/>
      <c r="E58" s="190"/>
      <c r="F58" s="190"/>
      <c r="G58" s="190"/>
      <c r="H58" s="190"/>
      <c r="I58" s="190"/>
      <c r="J58" s="190"/>
      <c r="K58" s="190"/>
      <c r="L58" s="190"/>
      <c r="M58" s="190"/>
      <c r="N58" s="190"/>
      <c r="O58" s="190"/>
      <c r="P58" s="190"/>
      <c r="Q58" s="190"/>
    </row>
    <row r="59" spans="2:17"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51"/>
      <c r="Q59" s="51"/>
    </row>
    <row r="60" spans="2:17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52"/>
    </row>
    <row r="61" spans="2:17" ht="30.75" customHeight="1">
      <c r="B61" s="191" t="s">
        <v>207</v>
      </c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</row>
    <row r="62" spans="2:17" ht="11.25" customHeight="1"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</row>
    <row r="63" spans="2:17" ht="60" customHeight="1">
      <c r="B63" s="171" t="s">
        <v>208</v>
      </c>
      <c r="C63" s="171"/>
      <c r="D63" s="171"/>
      <c r="E63" s="171"/>
      <c r="F63" s="171"/>
      <c r="G63" s="171"/>
      <c r="H63" s="171"/>
      <c r="I63" s="171"/>
      <c r="J63" s="171"/>
      <c r="K63" s="171"/>
      <c r="L63" s="171"/>
      <c r="M63" s="171"/>
      <c r="N63" s="171"/>
      <c r="O63" s="171"/>
      <c r="P63" s="171"/>
      <c r="Q63" s="171"/>
    </row>
    <row r="64" spans="2:17" ht="15" customHeight="1">
      <c r="B64" s="198"/>
      <c r="C64" s="199"/>
      <c r="D64" s="199"/>
      <c r="E64" s="199"/>
      <c r="F64" s="199"/>
      <c r="G64" s="199"/>
      <c r="H64" s="199"/>
      <c r="I64" s="199"/>
      <c r="J64" s="199"/>
      <c r="K64" s="199"/>
      <c r="L64" s="199"/>
      <c r="M64" s="199"/>
      <c r="N64" s="199"/>
      <c r="O64" s="199"/>
      <c r="P64" s="199"/>
      <c r="Q64" s="200"/>
    </row>
    <row r="65" spans="2:17">
      <c r="B65" s="201"/>
      <c r="C65" s="202"/>
      <c r="D65" s="202"/>
      <c r="E65" s="202"/>
      <c r="F65" s="202"/>
      <c r="G65" s="202"/>
      <c r="H65" s="202"/>
      <c r="I65" s="202"/>
      <c r="J65" s="202"/>
      <c r="K65" s="202"/>
      <c r="L65" s="202"/>
      <c r="M65" s="202"/>
      <c r="N65" s="202"/>
      <c r="O65" s="202"/>
      <c r="P65" s="202"/>
      <c r="Q65" s="203"/>
    </row>
    <row r="66" spans="2:17">
      <c r="B66" s="201"/>
      <c r="C66" s="202"/>
      <c r="D66" s="202"/>
      <c r="E66" s="202"/>
      <c r="F66" s="202"/>
      <c r="G66" s="202"/>
      <c r="H66" s="202"/>
      <c r="I66" s="202"/>
      <c r="J66" s="202"/>
      <c r="K66" s="202"/>
      <c r="L66" s="202"/>
      <c r="M66" s="202"/>
      <c r="N66" s="202"/>
      <c r="O66" s="202"/>
      <c r="P66" s="202"/>
      <c r="Q66" s="203"/>
    </row>
    <row r="67" spans="2:17">
      <c r="B67" s="201"/>
      <c r="C67" s="202"/>
      <c r="D67" s="202"/>
      <c r="E67" s="202"/>
      <c r="F67" s="202"/>
      <c r="G67" s="202"/>
      <c r="H67" s="202"/>
      <c r="I67" s="202"/>
      <c r="J67" s="202"/>
      <c r="K67" s="202"/>
      <c r="L67" s="202"/>
      <c r="M67" s="202"/>
      <c r="N67" s="202"/>
      <c r="O67" s="202"/>
      <c r="P67" s="202"/>
      <c r="Q67" s="203"/>
    </row>
    <row r="68" spans="2:17">
      <c r="B68" s="201"/>
      <c r="C68" s="202"/>
      <c r="D68" s="202"/>
      <c r="E68" s="202"/>
      <c r="F68" s="202"/>
      <c r="G68" s="202"/>
      <c r="H68" s="202"/>
      <c r="I68" s="202"/>
      <c r="J68" s="202"/>
      <c r="K68" s="202"/>
      <c r="L68" s="202"/>
      <c r="M68" s="202"/>
      <c r="N68" s="202"/>
      <c r="O68" s="202"/>
      <c r="P68" s="202"/>
      <c r="Q68" s="203"/>
    </row>
    <row r="69" spans="2:17">
      <c r="B69" s="201"/>
      <c r="C69" s="202"/>
      <c r="D69" s="202"/>
      <c r="E69" s="202"/>
      <c r="F69" s="202"/>
      <c r="G69" s="202"/>
      <c r="H69" s="202"/>
      <c r="I69" s="202"/>
      <c r="J69" s="202"/>
      <c r="K69" s="202"/>
      <c r="L69" s="202"/>
      <c r="M69" s="202"/>
      <c r="N69" s="202"/>
      <c r="O69" s="202"/>
      <c r="P69" s="202"/>
      <c r="Q69" s="203"/>
    </row>
    <row r="70" spans="2:17">
      <c r="B70" s="201"/>
      <c r="C70" s="202"/>
      <c r="D70" s="202"/>
      <c r="E70" s="202"/>
      <c r="F70" s="202"/>
      <c r="G70" s="202"/>
      <c r="H70" s="202"/>
      <c r="I70" s="202"/>
      <c r="J70" s="202"/>
      <c r="K70" s="202"/>
      <c r="L70" s="202"/>
      <c r="M70" s="202"/>
      <c r="N70" s="202"/>
      <c r="O70" s="202"/>
      <c r="P70" s="202"/>
      <c r="Q70" s="203"/>
    </row>
    <row r="71" spans="2:17">
      <c r="B71" s="201"/>
      <c r="C71" s="202"/>
      <c r="D71" s="202"/>
      <c r="E71" s="202"/>
      <c r="F71" s="202"/>
      <c r="G71" s="202"/>
      <c r="H71" s="202"/>
      <c r="I71" s="202"/>
      <c r="J71" s="202"/>
      <c r="K71" s="202"/>
      <c r="L71" s="202"/>
      <c r="M71" s="202"/>
      <c r="N71" s="202"/>
      <c r="O71" s="202"/>
      <c r="P71" s="202"/>
      <c r="Q71" s="203"/>
    </row>
    <row r="72" spans="2:17">
      <c r="B72" s="201"/>
      <c r="C72" s="202"/>
      <c r="D72" s="202"/>
      <c r="E72" s="202"/>
      <c r="F72" s="202"/>
      <c r="G72" s="202"/>
      <c r="H72" s="202"/>
      <c r="I72" s="202"/>
      <c r="J72" s="202"/>
      <c r="K72" s="202"/>
      <c r="L72" s="202"/>
      <c r="M72" s="202"/>
      <c r="N72" s="202"/>
      <c r="O72" s="202"/>
      <c r="P72" s="202"/>
      <c r="Q72" s="203"/>
    </row>
    <row r="73" spans="2:17">
      <c r="B73" s="201"/>
      <c r="C73" s="202"/>
      <c r="D73" s="202"/>
      <c r="E73" s="202"/>
      <c r="F73" s="202"/>
      <c r="G73" s="202"/>
      <c r="H73" s="202"/>
      <c r="I73" s="202"/>
      <c r="J73" s="202"/>
      <c r="K73" s="202"/>
      <c r="L73" s="202"/>
      <c r="M73" s="202"/>
      <c r="N73" s="202"/>
      <c r="O73" s="202"/>
      <c r="P73" s="202"/>
      <c r="Q73" s="203"/>
    </row>
    <row r="74" spans="2:17">
      <c r="B74" s="201"/>
      <c r="C74" s="202"/>
      <c r="D74" s="202"/>
      <c r="E74" s="202"/>
      <c r="F74" s="202"/>
      <c r="G74" s="202"/>
      <c r="H74" s="202"/>
      <c r="I74" s="202"/>
      <c r="J74" s="202"/>
      <c r="K74" s="202"/>
      <c r="L74" s="202"/>
      <c r="M74" s="202"/>
      <c r="N74" s="202"/>
      <c r="O74" s="202"/>
      <c r="P74" s="202"/>
      <c r="Q74" s="203"/>
    </row>
    <row r="75" spans="2:17">
      <c r="B75" s="201"/>
      <c r="C75" s="202"/>
      <c r="D75" s="202"/>
      <c r="E75" s="202"/>
      <c r="F75" s="202"/>
      <c r="G75" s="202"/>
      <c r="H75" s="202"/>
      <c r="I75" s="202"/>
      <c r="J75" s="202"/>
      <c r="K75" s="202"/>
      <c r="L75" s="202"/>
      <c r="M75" s="202"/>
      <c r="N75" s="202"/>
      <c r="O75" s="202"/>
      <c r="P75" s="202"/>
      <c r="Q75" s="203"/>
    </row>
    <row r="76" spans="2:17">
      <c r="B76" s="201"/>
      <c r="C76" s="202"/>
      <c r="D76" s="202"/>
      <c r="E76" s="202"/>
      <c r="F76" s="202"/>
      <c r="G76" s="202"/>
      <c r="H76" s="202"/>
      <c r="I76" s="202"/>
      <c r="J76" s="202"/>
      <c r="K76" s="202"/>
      <c r="L76" s="202"/>
      <c r="M76" s="202"/>
      <c r="N76" s="202"/>
      <c r="O76" s="202"/>
      <c r="P76" s="202"/>
      <c r="Q76" s="203"/>
    </row>
    <row r="77" spans="2:17">
      <c r="B77" s="201"/>
      <c r="C77" s="202"/>
      <c r="D77" s="202"/>
      <c r="E77" s="202"/>
      <c r="F77" s="202"/>
      <c r="G77" s="202"/>
      <c r="H77" s="202"/>
      <c r="I77" s="202"/>
      <c r="J77" s="202"/>
      <c r="K77" s="202"/>
      <c r="L77" s="202"/>
      <c r="M77" s="202"/>
      <c r="N77" s="202"/>
      <c r="O77" s="202"/>
      <c r="P77" s="202"/>
      <c r="Q77" s="203"/>
    </row>
    <row r="78" spans="2:17">
      <c r="B78" s="201"/>
      <c r="C78" s="202"/>
      <c r="D78" s="202"/>
      <c r="E78" s="202"/>
      <c r="F78" s="202"/>
      <c r="G78" s="202"/>
      <c r="H78" s="202"/>
      <c r="I78" s="202"/>
      <c r="J78" s="202"/>
      <c r="K78" s="202"/>
      <c r="L78" s="202"/>
      <c r="M78" s="202"/>
      <c r="N78" s="202"/>
      <c r="O78" s="202"/>
      <c r="P78" s="202"/>
      <c r="Q78" s="203"/>
    </row>
    <row r="79" spans="2:17">
      <c r="B79" s="201"/>
      <c r="C79" s="202"/>
      <c r="D79" s="202"/>
      <c r="E79" s="202"/>
      <c r="F79" s="202"/>
      <c r="G79" s="202"/>
      <c r="H79" s="202"/>
      <c r="I79" s="202"/>
      <c r="J79" s="202"/>
      <c r="K79" s="202"/>
      <c r="L79" s="202"/>
      <c r="M79" s="202"/>
      <c r="N79" s="202"/>
      <c r="O79" s="202"/>
      <c r="P79" s="202"/>
      <c r="Q79" s="203"/>
    </row>
    <row r="80" spans="2:17">
      <c r="B80" s="201"/>
      <c r="C80" s="202"/>
      <c r="D80" s="202"/>
      <c r="E80" s="202"/>
      <c r="F80" s="202"/>
      <c r="G80" s="202"/>
      <c r="H80" s="202"/>
      <c r="I80" s="202"/>
      <c r="J80" s="202"/>
      <c r="K80" s="202"/>
      <c r="L80" s="202"/>
      <c r="M80" s="202"/>
      <c r="N80" s="202"/>
      <c r="O80" s="202"/>
      <c r="P80" s="202"/>
      <c r="Q80" s="203"/>
    </row>
    <row r="81" spans="2:17">
      <c r="B81" s="201"/>
      <c r="C81" s="202"/>
      <c r="D81" s="202"/>
      <c r="E81" s="202"/>
      <c r="F81" s="202"/>
      <c r="G81" s="202"/>
      <c r="H81" s="202"/>
      <c r="I81" s="202"/>
      <c r="J81" s="202"/>
      <c r="K81" s="202"/>
      <c r="L81" s="202"/>
      <c r="M81" s="202"/>
      <c r="N81" s="202"/>
      <c r="O81" s="202"/>
      <c r="P81" s="202"/>
      <c r="Q81" s="203"/>
    </row>
    <row r="82" spans="2:17">
      <c r="B82" s="201"/>
      <c r="C82" s="202"/>
      <c r="D82" s="202"/>
      <c r="E82" s="202"/>
      <c r="F82" s="202"/>
      <c r="G82" s="202"/>
      <c r="H82" s="202"/>
      <c r="I82" s="202"/>
      <c r="J82" s="202"/>
      <c r="K82" s="202"/>
      <c r="L82" s="202"/>
      <c r="M82" s="202"/>
      <c r="N82" s="202"/>
      <c r="O82" s="202"/>
      <c r="P82" s="202"/>
      <c r="Q82" s="203"/>
    </row>
    <row r="83" spans="2:17">
      <c r="B83" s="201"/>
      <c r="C83" s="202"/>
      <c r="D83" s="202"/>
      <c r="E83" s="202"/>
      <c r="F83" s="202"/>
      <c r="G83" s="202"/>
      <c r="H83" s="202"/>
      <c r="I83" s="202"/>
      <c r="J83" s="202"/>
      <c r="K83" s="202"/>
      <c r="L83" s="202"/>
      <c r="M83" s="202"/>
      <c r="N83" s="202"/>
      <c r="O83" s="202"/>
      <c r="P83" s="202"/>
      <c r="Q83" s="203"/>
    </row>
    <row r="84" spans="2:17">
      <c r="B84" s="201"/>
      <c r="C84" s="202"/>
      <c r="D84" s="202"/>
      <c r="E84" s="202"/>
      <c r="F84" s="202"/>
      <c r="G84" s="202"/>
      <c r="H84" s="202"/>
      <c r="I84" s="202"/>
      <c r="J84" s="202"/>
      <c r="K84" s="202"/>
      <c r="L84" s="202"/>
      <c r="M84" s="202"/>
      <c r="N84" s="202"/>
      <c r="O84" s="202"/>
      <c r="P84" s="202"/>
      <c r="Q84" s="203"/>
    </row>
    <row r="85" spans="2:17">
      <c r="B85" s="201"/>
      <c r="C85" s="202"/>
      <c r="D85" s="202"/>
      <c r="E85" s="202"/>
      <c r="F85" s="202"/>
      <c r="G85" s="202"/>
      <c r="H85" s="202"/>
      <c r="I85" s="202"/>
      <c r="J85" s="202"/>
      <c r="K85" s="202"/>
      <c r="L85" s="202"/>
      <c r="M85" s="202"/>
      <c r="N85" s="202"/>
      <c r="O85" s="202"/>
      <c r="P85" s="202"/>
      <c r="Q85" s="203"/>
    </row>
    <row r="86" spans="2:17">
      <c r="B86" s="201"/>
      <c r="C86" s="202"/>
      <c r="D86" s="202"/>
      <c r="E86" s="202"/>
      <c r="F86" s="202"/>
      <c r="G86" s="202"/>
      <c r="H86" s="202"/>
      <c r="I86" s="202"/>
      <c r="J86" s="202"/>
      <c r="K86" s="202"/>
      <c r="L86" s="202"/>
      <c r="M86" s="202"/>
      <c r="N86" s="202"/>
      <c r="O86" s="202"/>
      <c r="P86" s="202"/>
      <c r="Q86" s="203"/>
    </row>
    <row r="87" spans="2:17">
      <c r="B87" s="201"/>
      <c r="C87" s="202"/>
      <c r="D87" s="202"/>
      <c r="E87" s="202"/>
      <c r="F87" s="202"/>
      <c r="G87" s="202"/>
      <c r="H87" s="202"/>
      <c r="I87" s="202"/>
      <c r="J87" s="202"/>
      <c r="K87" s="202"/>
      <c r="L87" s="202"/>
      <c r="M87" s="202"/>
      <c r="N87" s="202"/>
      <c r="O87" s="202"/>
      <c r="P87" s="202"/>
      <c r="Q87" s="203"/>
    </row>
    <row r="88" spans="2:17">
      <c r="B88" s="201"/>
      <c r="C88" s="202"/>
      <c r="D88" s="202"/>
      <c r="E88" s="202"/>
      <c r="F88" s="202"/>
      <c r="G88" s="202"/>
      <c r="H88" s="202"/>
      <c r="I88" s="202"/>
      <c r="J88" s="202"/>
      <c r="K88" s="202"/>
      <c r="L88" s="202"/>
      <c r="M88" s="202"/>
      <c r="N88" s="202"/>
      <c r="O88" s="202"/>
      <c r="P88" s="202"/>
      <c r="Q88" s="203"/>
    </row>
    <row r="89" spans="2:17">
      <c r="B89" s="201"/>
      <c r="C89" s="202"/>
      <c r="D89" s="202"/>
      <c r="E89" s="202"/>
      <c r="F89" s="202"/>
      <c r="G89" s="202"/>
      <c r="H89" s="202"/>
      <c r="I89" s="202"/>
      <c r="J89" s="202"/>
      <c r="K89" s="202"/>
      <c r="L89" s="202"/>
      <c r="M89" s="202"/>
      <c r="N89" s="202"/>
      <c r="O89" s="202"/>
      <c r="P89" s="202"/>
      <c r="Q89" s="203"/>
    </row>
    <row r="90" spans="2:17">
      <c r="B90" s="201"/>
      <c r="C90" s="202"/>
      <c r="D90" s="202"/>
      <c r="E90" s="202"/>
      <c r="F90" s="202"/>
      <c r="G90" s="202"/>
      <c r="H90" s="202"/>
      <c r="I90" s="202"/>
      <c r="J90" s="202"/>
      <c r="K90" s="202"/>
      <c r="L90" s="202"/>
      <c r="M90" s="202"/>
      <c r="N90" s="202"/>
      <c r="O90" s="202"/>
      <c r="P90" s="202"/>
      <c r="Q90" s="203"/>
    </row>
    <row r="91" spans="2:17">
      <c r="B91" s="201"/>
      <c r="C91" s="202"/>
      <c r="D91" s="202"/>
      <c r="E91" s="202"/>
      <c r="F91" s="202"/>
      <c r="G91" s="202"/>
      <c r="H91" s="202"/>
      <c r="I91" s="202"/>
      <c r="J91" s="202"/>
      <c r="K91" s="202"/>
      <c r="L91" s="202"/>
      <c r="M91" s="202"/>
      <c r="N91" s="202"/>
      <c r="O91" s="202"/>
      <c r="P91" s="202"/>
      <c r="Q91" s="203"/>
    </row>
    <row r="92" spans="2:17">
      <c r="B92" s="201"/>
      <c r="C92" s="202"/>
      <c r="D92" s="202"/>
      <c r="E92" s="202"/>
      <c r="F92" s="202"/>
      <c r="G92" s="202"/>
      <c r="H92" s="202"/>
      <c r="I92" s="202"/>
      <c r="J92" s="202"/>
      <c r="K92" s="202"/>
      <c r="L92" s="202"/>
      <c r="M92" s="202"/>
      <c r="N92" s="202"/>
      <c r="O92" s="202"/>
      <c r="P92" s="202"/>
      <c r="Q92" s="203"/>
    </row>
    <row r="93" spans="2:17">
      <c r="B93" s="201"/>
      <c r="C93" s="202"/>
      <c r="D93" s="202"/>
      <c r="E93" s="202"/>
      <c r="F93" s="202"/>
      <c r="G93" s="202"/>
      <c r="H93" s="202"/>
      <c r="I93" s="202"/>
      <c r="J93" s="202"/>
      <c r="K93" s="202"/>
      <c r="L93" s="202"/>
      <c r="M93" s="202"/>
      <c r="N93" s="202"/>
      <c r="O93" s="202"/>
      <c r="P93" s="202"/>
      <c r="Q93" s="203"/>
    </row>
    <row r="94" spans="2:17">
      <c r="B94" s="201"/>
      <c r="C94" s="202"/>
      <c r="D94" s="202"/>
      <c r="E94" s="202"/>
      <c r="F94" s="202"/>
      <c r="G94" s="202"/>
      <c r="H94" s="202"/>
      <c r="I94" s="202"/>
      <c r="J94" s="202"/>
      <c r="K94" s="202"/>
      <c r="L94" s="202"/>
      <c r="M94" s="202"/>
      <c r="N94" s="202"/>
      <c r="O94" s="202"/>
      <c r="P94" s="202"/>
      <c r="Q94" s="203"/>
    </row>
    <row r="95" spans="2:17">
      <c r="B95" s="201"/>
      <c r="C95" s="202"/>
      <c r="D95" s="202"/>
      <c r="E95" s="202"/>
      <c r="F95" s="202"/>
      <c r="G95" s="202"/>
      <c r="H95" s="202"/>
      <c r="I95" s="202"/>
      <c r="J95" s="202"/>
      <c r="K95" s="202"/>
      <c r="L95" s="202"/>
      <c r="M95" s="202"/>
      <c r="N95" s="202"/>
      <c r="O95" s="202"/>
      <c r="P95" s="202"/>
      <c r="Q95" s="203"/>
    </row>
    <row r="96" spans="2:17" ht="15" customHeight="1">
      <c r="B96" s="201"/>
      <c r="C96" s="202"/>
      <c r="D96" s="202"/>
      <c r="E96" s="202"/>
      <c r="F96" s="202"/>
      <c r="G96" s="202"/>
      <c r="H96" s="202"/>
      <c r="I96" s="202"/>
      <c r="J96" s="202"/>
      <c r="K96" s="202"/>
      <c r="L96" s="202"/>
      <c r="M96" s="202"/>
      <c r="N96" s="202"/>
      <c r="O96" s="202"/>
      <c r="P96" s="202"/>
      <c r="Q96" s="203"/>
    </row>
    <row r="97" spans="2:26">
      <c r="B97" s="201"/>
      <c r="C97" s="202"/>
      <c r="D97" s="202"/>
      <c r="E97" s="202"/>
      <c r="F97" s="202"/>
      <c r="G97" s="202"/>
      <c r="H97" s="202"/>
      <c r="I97" s="202"/>
      <c r="J97" s="202"/>
      <c r="K97" s="202"/>
      <c r="L97" s="202"/>
      <c r="M97" s="202"/>
      <c r="N97" s="202"/>
      <c r="O97" s="202"/>
      <c r="P97" s="202"/>
      <c r="Q97" s="203"/>
    </row>
    <row r="98" spans="2:26">
      <c r="B98" s="201"/>
      <c r="C98" s="202"/>
      <c r="D98" s="202"/>
      <c r="E98" s="202"/>
      <c r="F98" s="202"/>
      <c r="G98" s="202"/>
      <c r="H98" s="202"/>
      <c r="I98" s="202"/>
      <c r="J98" s="202"/>
      <c r="K98" s="202"/>
      <c r="L98" s="202"/>
      <c r="M98" s="202"/>
      <c r="N98" s="202"/>
      <c r="O98" s="202"/>
      <c r="P98" s="202"/>
      <c r="Q98" s="203"/>
    </row>
    <row r="99" spans="2:26">
      <c r="B99" s="201"/>
      <c r="C99" s="202"/>
      <c r="D99" s="202"/>
      <c r="E99" s="202"/>
      <c r="F99" s="202"/>
      <c r="G99" s="202"/>
      <c r="H99" s="202"/>
      <c r="I99" s="202"/>
      <c r="J99" s="202"/>
      <c r="K99" s="202"/>
      <c r="L99" s="202"/>
      <c r="M99" s="202"/>
      <c r="N99" s="202"/>
      <c r="O99" s="202"/>
      <c r="P99" s="202"/>
      <c r="Q99" s="203"/>
    </row>
    <row r="100" spans="2:26">
      <c r="B100" s="201"/>
      <c r="C100" s="202"/>
      <c r="D100" s="202"/>
      <c r="E100" s="202"/>
      <c r="F100" s="202"/>
      <c r="G100" s="202"/>
      <c r="H100" s="202"/>
      <c r="I100" s="202"/>
      <c r="J100" s="202"/>
      <c r="K100" s="202"/>
      <c r="L100" s="202"/>
      <c r="M100" s="202"/>
      <c r="N100" s="202"/>
      <c r="O100" s="202"/>
      <c r="P100" s="202"/>
      <c r="Q100" s="203"/>
    </row>
    <row r="101" spans="2:26">
      <c r="B101" s="201"/>
      <c r="C101" s="202"/>
      <c r="D101" s="202"/>
      <c r="E101" s="202"/>
      <c r="F101" s="202"/>
      <c r="G101" s="202"/>
      <c r="H101" s="202"/>
      <c r="I101" s="202"/>
      <c r="J101" s="202"/>
      <c r="K101" s="202"/>
      <c r="L101" s="202"/>
      <c r="M101" s="202"/>
      <c r="N101" s="202"/>
      <c r="O101" s="202"/>
      <c r="P101" s="202"/>
      <c r="Q101" s="203"/>
    </row>
    <row r="102" spans="2:26">
      <c r="B102" s="201"/>
      <c r="C102" s="202"/>
      <c r="D102" s="202"/>
      <c r="E102" s="202"/>
      <c r="F102" s="202"/>
      <c r="G102" s="202"/>
      <c r="H102" s="202"/>
      <c r="I102" s="202"/>
      <c r="J102" s="202"/>
      <c r="K102" s="202"/>
      <c r="L102" s="202"/>
      <c r="M102" s="202"/>
      <c r="N102" s="202"/>
      <c r="O102" s="202"/>
      <c r="P102" s="202"/>
      <c r="Q102" s="203"/>
    </row>
    <row r="103" spans="2:26">
      <c r="B103" s="201"/>
      <c r="C103" s="202"/>
      <c r="D103" s="202"/>
      <c r="E103" s="202"/>
      <c r="F103" s="202"/>
      <c r="G103" s="202"/>
      <c r="H103" s="202"/>
      <c r="I103" s="202"/>
      <c r="J103" s="202"/>
      <c r="K103" s="202"/>
      <c r="L103" s="202"/>
      <c r="M103" s="202"/>
      <c r="N103" s="202"/>
      <c r="O103" s="202"/>
      <c r="P103" s="202"/>
      <c r="Q103" s="203"/>
    </row>
    <row r="104" spans="2:26">
      <c r="B104" s="201"/>
      <c r="C104" s="202"/>
      <c r="D104" s="202"/>
      <c r="E104" s="202"/>
      <c r="F104" s="202"/>
      <c r="G104" s="202"/>
      <c r="H104" s="202"/>
      <c r="I104" s="202"/>
      <c r="J104" s="202"/>
      <c r="K104" s="202"/>
      <c r="L104" s="202"/>
      <c r="M104" s="202"/>
      <c r="N104" s="202"/>
      <c r="O104" s="202"/>
      <c r="P104" s="202"/>
      <c r="Q104" s="203"/>
    </row>
    <row r="105" spans="2:26">
      <c r="B105" s="201"/>
      <c r="C105" s="202"/>
      <c r="D105" s="202"/>
      <c r="E105" s="202"/>
      <c r="F105" s="202"/>
      <c r="G105" s="202"/>
      <c r="H105" s="202"/>
      <c r="I105" s="202"/>
      <c r="J105" s="202"/>
      <c r="K105" s="202"/>
      <c r="L105" s="202"/>
      <c r="M105" s="202"/>
      <c r="N105" s="202"/>
      <c r="O105" s="202"/>
      <c r="P105" s="202"/>
      <c r="Q105" s="203"/>
    </row>
    <row r="106" spans="2:26">
      <c r="B106" s="204"/>
      <c r="C106" s="205"/>
      <c r="D106" s="205"/>
      <c r="E106" s="205"/>
      <c r="F106" s="205"/>
      <c r="G106" s="205"/>
      <c r="H106" s="205"/>
      <c r="I106" s="205"/>
      <c r="J106" s="205"/>
      <c r="K106" s="205"/>
      <c r="L106" s="205"/>
      <c r="M106" s="205"/>
      <c r="N106" s="205"/>
      <c r="O106" s="205"/>
      <c r="P106" s="205"/>
      <c r="Q106" s="206"/>
    </row>
    <row r="108" spans="2:26">
      <c r="B108" s="53"/>
      <c r="C108" s="54"/>
      <c r="D108" s="54"/>
      <c r="E108" s="54"/>
      <c r="F108" s="54"/>
      <c r="G108" s="54"/>
      <c r="H108" s="54"/>
      <c r="I108" s="54"/>
      <c r="K108" s="8"/>
      <c r="L108" s="55"/>
      <c r="M108" s="55"/>
      <c r="N108" s="55"/>
      <c r="O108" s="55"/>
      <c r="P108" s="55"/>
      <c r="Q108" s="55"/>
      <c r="R108" s="55"/>
    </row>
    <row r="109" spans="2:26" s="59" customFormat="1" ht="45" customHeight="1">
      <c r="B109" s="56" t="s">
        <v>274</v>
      </c>
      <c r="C109" s="207" t="s">
        <v>209</v>
      </c>
      <c r="D109" s="208"/>
      <c r="E109" s="208"/>
      <c r="F109" s="208"/>
      <c r="G109" s="208"/>
      <c r="H109" s="209"/>
      <c r="I109" s="56" t="s">
        <v>210</v>
      </c>
      <c r="J109" s="57" t="s">
        <v>211</v>
      </c>
      <c r="K109" s="58"/>
      <c r="L109" s="210" t="s">
        <v>212</v>
      </c>
      <c r="M109" s="210"/>
      <c r="N109" s="210"/>
      <c r="O109" s="210"/>
      <c r="P109" s="211"/>
      <c r="Q109" s="211"/>
      <c r="R109"/>
      <c r="S109"/>
      <c r="V109" s="60"/>
      <c r="W109" s="60"/>
      <c r="X109" s="60"/>
      <c r="Y109" s="60"/>
      <c r="Z109" s="60"/>
    </row>
    <row r="110" spans="2:26">
      <c r="B110" s="61" t="s">
        <v>213</v>
      </c>
      <c r="C110" s="193"/>
      <c r="D110" s="194"/>
      <c r="E110" s="194"/>
      <c r="F110" s="194"/>
      <c r="G110" s="194"/>
      <c r="H110" s="195"/>
      <c r="I110" s="62"/>
      <c r="J110" s="63"/>
      <c r="K110" s="64"/>
      <c r="L110" s="64"/>
      <c r="M110" s="64"/>
      <c r="N110" s="64"/>
      <c r="O110" s="64"/>
      <c r="P110" s="64"/>
      <c r="T110" s="59"/>
      <c r="U110" s="59"/>
    </row>
    <row r="111" spans="2:26" ht="15" customHeight="1">
      <c r="B111" s="61" t="s">
        <v>214</v>
      </c>
      <c r="C111" s="193"/>
      <c r="D111" s="194"/>
      <c r="E111" s="194"/>
      <c r="F111" s="194"/>
      <c r="G111" s="194"/>
      <c r="H111" s="195"/>
      <c r="I111" s="62"/>
      <c r="J111" s="63"/>
      <c r="K111" s="64"/>
      <c r="L111" s="196" t="s">
        <v>215</v>
      </c>
      <c r="M111" s="196"/>
      <c r="N111" s="196"/>
      <c r="O111" s="196"/>
      <c r="P111" s="197"/>
      <c r="Q111" s="197"/>
      <c r="T111" s="59"/>
      <c r="U111" s="59"/>
    </row>
    <row r="112" spans="2:26" ht="15" customHeight="1">
      <c r="B112" s="61" t="s">
        <v>216</v>
      </c>
      <c r="C112" s="193"/>
      <c r="D112" s="194"/>
      <c r="E112" s="194"/>
      <c r="F112" s="194"/>
      <c r="G112" s="194"/>
      <c r="H112" s="195"/>
      <c r="I112" s="62"/>
      <c r="J112" s="63"/>
      <c r="K112" s="64"/>
      <c r="L112" s="196"/>
      <c r="M112" s="196"/>
      <c r="N112" s="196"/>
      <c r="O112" s="196"/>
      <c r="P112" s="197"/>
      <c r="Q112" s="197"/>
      <c r="T112" s="59"/>
      <c r="U112" s="59"/>
    </row>
    <row r="113" spans="2:26" ht="14.45" customHeight="1">
      <c r="B113" s="61" t="s">
        <v>217</v>
      </c>
      <c r="C113" s="193"/>
      <c r="D113" s="194"/>
      <c r="E113" s="194"/>
      <c r="F113" s="194"/>
      <c r="G113" s="194"/>
      <c r="H113" s="195"/>
      <c r="I113" s="62"/>
      <c r="J113" s="63"/>
      <c r="K113" s="64"/>
      <c r="L113" s="196"/>
      <c r="M113" s="196"/>
      <c r="N113" s="196"/>
      <c r="O113" s="196"/>
      <c r="P113" s="197"/>
      <c r="Q113" s="197"/>
      <c r="T113" s="59"/>
      <c r="U113" s="59"/>
    </row>
    <row r="114" spans="2:26" ht="14.45" customHeight="1">
      <c r="B114" s="61" t="s">
        <v>218</v>
      </c>
      <c r="C114" s="193"/>
      <c r="D114" s="194"/>
      <c r="E114" s="194"/>
      <c r="F114" s="194"/>
      <c r="G114" s="194"/>
      <c r="H114" s="195"/>
      <c r="I114" s="62"/>
      <c r="J114" s="63"/>
      <c r="K114" s="64"/>
      <c r="L114" s="212" t="s">
        <v>219</v>
      </c>
      <c r="M114" s="212"/>
      <c r="N114" s="212"/>
      <c r="O114" s="212"/>
      <c r="P114" s="212"/>
      <c r="Q114" s="212"/>
      <c r="T114" s="59"/>
      <c r="U114" s="59"/>
    </row>
    <row r="115" spans="2:26" ht="15" customHeight="1">
      <c r="B115" s="61" t="s">
        <v>220</v>
      </c>
      <c r="C115" s="193"/>
      <c r="D115" s="194"/>
      <c r="E115" s="194"/>
      <c r="F115" s="194"/>
      <c r="G115" s="194"/>
      <c r="H115" s="195"/>
      <c r="I115" s="62"/>
      <c r="J115" s="63"/>
      <c r="K115" s="64"/>
      <c r="L115" s="213"/>
      <c r="M115" s="213"/>
      <c r="N115" s="213"/>
      <c r="O115" s="213"/>
      <c r="P115" s="213"/>
      <c r="Q115" s="213"/>
      <c r="T115" s="59"/>
      <c r="U115" s="59"/>
      <c r="Z115"/>
    </row>
    <row r="116" spans="2:26" ht="14.45" customHeight="1">
      <c r="B116" s="61" t="s">
        <v>221</v>
      </c>
      <c r="C116" s="193"/>
      <c r="D116" s="194"/>
      <c r="E116" s="194"/>
      <c r="F116" s="194"/>
      <c r="G116" s="194"/>
      <c r="H116" s="195"/>
      <c r="I116" s="62"/>
      <c r="J116" s="63"/>
      <c r="K116" s="64"/>
      <c r="L116" s="213"/>
      <c r="M116" s="213"/>
      <c r="N116" s="213"/>
      <c r="O116" s="213"/>
      <c r="P116" s="213"/>
      <c r="Q116" s="213"/>
      <c r="S116" s="25"/>
      <c r="Z116"/>
    </row>
    <row r="117" spans="2:26" ht="15" customHeight="1">
      <c r="B117" s="61" t="s">
        <v>222</v>
      </c>
      <c r="C117" s="193"/>
      <c r="D117" s="194"/>
      <c r="E117" s="194"/>
      <c r="F117" s="194"/>
      <c r="G117" s="194"/>
      <c r="H117" s="195"/>
      <c r="I117" s="62"/>
      <c r="J117" s="63"/>
      <c r="K117" s="64"/>
      <c r="L117" s="64"/>
      <c r="M117" s="64"/>
      <c r="N117" s="64"/>
      <c r="O117" s="214"/>
      <c r="P117" s="214"/>
      <c r="S117" s="25"/>
      <c r="Z117"/>
    </row>
    <row r="118" spans="2:26" ht="15" customHeight="1">
      <c r="B118" s="61" t="s">
        <v>223</v>
      </c>
      <c r="C118" s="193"/>
      <c r="D118" s="194"/>
      <c r="E118" s="194"/>
      <c r="F118" s="194"/>
      <c r="G118" s="194"/>
      <c r="H118" s="195"/>
      <c r="I118" s="62"/>
      <c r="J118" s="63"/>
      <c r="K118" s="64"/>
      <c r="L118" s="64"/>
      <c r="M118" s="64"/>
      <c r="N118" s="64"/>
      <c r="O118" s="214"/>
      <c r="P118" s="214"/>
      <c r="S118" s="25"/>
      <c r="Z118"/>
    </row>
    <row r="119" spans="2:26" ht="15" customHeight="1">
      <c r="B119" s="61" t="s">
        <v>224</v>
      </c>
      <c r="C119" s="193"/>
      <c r="D119" s="194"/>
      <c r="E119" s="194"/>
      <c r="F119" s="194"/>
      <c r="G119" s="194"/>
      <c r="H119" s="195"/>
      <c r="I119" s="62"/>
      <c r="J119" s="63"/>
      <c r="K119" s="64"/>
      <c r="L119" s="64"/>
      <c r="M119" s="64"/>
      <c r="N119" s="64"/>
      <c r="O119" s="214"/>
      <c r="P119" s="214"/>
      <c r="S119" s="25"/>
      <c r="Z119"/>
    </row>
    <row r="120" spans="2:26" ht="15" customHeight="1">
      <c r="B120" s="65" t="s">
        <v>225</v>
      </c>
      <c r="C120" s="66"/>
      <c r="D120" s="66"/>
      <c r="E120" s="66"/>
      <c r="F120" s="66"/>
      <c r="G120" s="66"/>
      <c r="H120" s="66"/>
      <c r="K120" s="8"/>
      <c r="L120" s="8"/>
    </row>
    <row r="121" spans="2:26" ht="14.45" customHeight="1">
      <c r="B121" s="66"/>
      <c r="C121" s="66"/>
      <c r="D121" s="66"/>
      <c r="E121" s="66"/>
      <c r="F121" s="66"/>
      <c r="G121" s="66"/>
      <c r="H121" s="66"/>
    </row>
    <row r="122" spans="2:26" ht="30.6" customHeight="1">
      <c r="B122" s="191" t="s">
        <v>226</v>
      </c>
      <c r="C122" s="192"/>
      <c r="D122" s="192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  <c r="T122" s="44"/>
    </row>
    <row r="123" spans="2:26"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</row>
    <row r="124" spans="2:26" ht="36.75" customHeight="1">
      <c r="B124" s="216" t="s">
        <v>227</v>
      </c>
      <c r="C124" s="216"/>
      <c r="D124" s="216"/>
      <c r="E124" s="216"/>
      <c r="F124" s="216"/>
      <c r="G124" s="216"/>
      <c r="H124" s="216"/>
      <c r="I124" s="216"/>
      <c r="J124" s="216"/>
      <c r="K124" s="216"/>
      <c r="L124" s="216"/>
      <c r="M124" s="216"/>
      <c r="N124" s="216"/>
      <c r="O124" s="216"/>
      <c r="P124" s="216"/>
      <c r="Q124" s="216"/>
    </row>
    <row r="125" spans="2:26" s="34" customFormat="1" ht="58.15" customHeight="1">
      <c r="B125" s="217" t="s">
        <v>228</v>
      </c>
      <c r="C125" s="218"/>
      <c r="D125" s="218"/>
      <c r="E125" s="218"/>
      <c r="F125" s="218"/>
      <c r="G125" s="218"/>
      <c r="H125" s="218"/>
      <c r="I125" s="218"/>
      <c r="J125" s="218"/>
      <c r="K125" s="218"/>
      <c r="L125" s="218"/>
      <c r="M125" s="218"/>
      <c r="N125" s="218"/>
      <c r="O125" s="218"/>
      <c r="P125" s="218"/>
      <c r="Q125" s="218"/>
      <c r="T125" s="68"/>
      <c r="U125" s="68"/>
      <c r="V125" s="68"/>
      <c r="W125" s="68"/>
      <c r="X125" s="68"/>
      <c r="Y125" s="68"/>
      <c r="Z125" s="68"/>
    </row>
    <row r="126" spans="2:26">
      <c r="B126" s="198"/>
      <c r="C126" s="199"/>
      <c r="D126" s="199"/>
      <c r="E126" s="199"/>
      <c r="F126" s="199"/>
      <c r="G126" s="199"/>
      <c r="H126" s="199"/>
      <c r="I126" s="199"/>
      <c r="J126" s="199"/>
      <c r="K126" s="199"/>
      <c r="L126" s="199"/>
      <c r="M126" s="199"/>
      <c r="N126" s="199"/>
      <c r="O126" s="199"/>
      <c r="P126" s="199"/>
      <c r="Q126" s="200"/>
    </row>
    <row r="127" spans="2:26">
      <c r="B127" s="201"/>
      <c r="C127" s="202"/>
      <c r="D127" s="202"/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3"/>
    </row>
    <row r="128" spans="2:26">
      <c r="B128" s="201"/>
      <c r="C128" s="202"/>
      <c r="D128" s="202"/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3"/>
    </row>
    <row r="129" spans="2:17">
      <c r="B129" s="201"/>
      <c r="C129" s="202"/>
      <c r="D129" s="202"/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3"/>
    </row>
    <row r="130" spans="2:17">
      <c r="B130" s="201"/>
      <c r="C130" s="202"/>
      <c r="D130" s="202"/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3"/>
    </row>
    <row r="131" spans="2:17">
      <c r="B131" s="201"/>
      <c r="C131" s="202"/>
      <c r="D131" s="202"/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3"/>
    </row>
    <row r="132" spans="2:17">
      <c r="B132" s="201"/>
      <c r="C132" s="202"/>
      <c r="D132" s="202"/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3"/>
    </row>
    <row r="133" spans="2:17">
      <c r="B133" s="201"/>
      <c r="C133" s="202"/>
      <c r="D133" s="202"/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3"/>
    </row>
    <row r="134" spans="2:17">
      <c r="B134" s="201"/>
      <c r="C134" s="202"/>
      <c r="D134" s="202"/>
      <c r="E134" s="202"/>
      <c r="F134" s="202"/>
      <c r="G134" s="202"/>
      <c r="H134" s="202"/>
      <c r="I134" s="202"/>
      <c r="J134" s="202"/>
      <c r="K134" s="202"/>
      <c r="L134" s="202"/>
      <c r="M134" s="202"/>
      <c r="N134" s="202"/>
      <c r="O134" s="202"/>
      <c r="P134" s="202"/>
      <c r="Q134" s="203"/>
    </row>
    <row r="135" spans="2:17">
      <c r="B135" s="201"/>
      <c r="C135" s="202"/>
      <c r="D135" s="202"/>
      <c r="E135" s="202"/>
      <c r="F135" s="202"/>
      <c r="G135" s="202"/>
      <c r="H135" s="202"/>
      <c r="I135" s="202"/>
      <c r="J135" s="202"/>
      <c r="K135" s="202"/>
      <c r="L135" s="202"/>
      <c r="M135" s="202"/>
      <c r="N135" s="202"/>
      <c r="O135" s="202"/>
      <c r="P135" s="202"/>
      <c r="Q135" s="203"/>
    </row>
    <row r="136" spans="2:17">
      <c r="B136" s="201"/>
      <c r="C136" s="202"/>
      <c r="D136" s="202"/>
      <c r="E136" s="202"/>
      <c r="F136" s="202"/>
      <c r="G136" s="202"/>
      <c r="H136" s="202"/>
      <c r="I136" s="202"/>
      <c r="J136" s="202"/>
      <c r="K136" s="202"/>
      <c r="L136" s="202"/>
      <c r="M136" s="202"/>
      <c r="N136" s="202"/>
      <c r="O136" s="202"/>
      <c r="P136" s="202"/>
      <c r="Q136" s="203"/>
    </row>
    <row r="137" spans="2:17">
      <c r="B137" s="201"/>
      <c r="C137" s="202"/>
      <c r="D137" s="202"/>
      <c r="E137" s="202"/>
      <c r="F137" s="202"/>
      <c r="G137" s="202"/>
      <c r="H137" s="202"/>
      <c r="I137" s="202"/>
      <c r="J137" s="202"/>
      <c r="K137" s="202"/>
      <c r="L137" s="202"/>
      <c r="M137" s="202"/>
      <c r="N137" s="202"/>
      <c r="O137" s="202"/>
      <c r="P137" s="202"/>
      <c r="Q137" s="203"/>
    </row>
    <row r="138" spans="2:17">
      <c r="B138" s="201"/>
      <c r="C138" s="202"/>
      <c r="D138" s="202"/>
      <c r="E138" s="202"/>
      <c r="F138" s="202"/>
      <c r="G138" s="202"/>
      <c r="H138" s="202"/>
      <c r="I138" s="202"/>
      <c r="J138" s="202"/>
      <c r="K138" s="202"/>
      <c r="L138" s="202"/>
      <c r="M138" s="202"/>
      <c r="N138" s="202"/>
      <c r="O138" s="202"/>
      <c r="P138" s="202"/>
      <c r="Q138" s="203"/>
    </row>
    <row r="139" spans="2:17">
      <c r="B139" s="201"/>
      <c r="C139" s="202"/>
      <c r="D139" s="202"/>
      <c r="E139" s="202"/>
      <c r="F139" s="202"/>
      <c r="G139" s="202"/>
      <c r="H139" s="202"/>
      <c r="I139" s="202"/>
      <c r="J139" s="202"/>
      <c r="K139" s="202"/>
      <c r="L139" s="202"/>
      <c r="M139" s="202"/>
      <c r="N139" s="202"/>
      <c r="O139" s="202"/>
      <c r="P139" s="202"/>
      <c r="Q139" s="203"/>
    </row>
    <row r="140" spans="2:17">
      <c r="B140" s="201"/>
      <c r="C140" s="202"/>
      <c r="D140" s="202"/>
      <c r="E140" s="202"/>
      <c r="F140" s="202"/>
      <c r="G140" s="202"/>
      <c r="H140" s="202"/>
      <c r="I140" s="202"/>
      <c r="J140" s="202"/>
      <c r="K140" s="202"/>
      <c r="L140" s="202"/>
      <c r="M140" s="202"/>
      <c r="N140" s="202"/>
      <c r="O140" s="202"/>
      <c r="P140" s="202"/>
      <c r="Q140" s="203"/>
    </row>
    <row r="141" spans="2:17">
      <c r="B141" s="201"/>
      <c r="C141" s="202"/>
      <c r="D141" s="202"/>
      <c r="E141" s="202"/>
      <c r="F141" s="202"/>
      <c r="G141" s="202"/>
      <c r="H141" s="202"/>
      <c r="I141" s="202"/>
      <c r="J141" s="202"/>
      <c r="K141" s="202"/>
      <c r="L141" s="202"/>
      <c r="M141" s="202"/>
      <c r="N141" s="202"/>
      <c r="O141" s="202"/>
      <c r="P141" s="202"/>
      <c r="Q141" s="203"/>
    </row>
    <row r="142" spans="2:17">
      <c r="B142" s="201"/>
      <c r="C142" s="202"/>
      <c r="D142" s="202"/>
      <c r="E142" s="202"/>
      <c r="F142" s="202"/>
      <c r="G142" s="202"/>
      <c r="H142" s="202"/>
      <c r="I142" s="202"/>
      <c r="J142" s="202"/>
      <c r="K142" s="202"/>
      <c r="L142" s="202"/>
      <c r="M142" s="202"/>
      <c r="N142" s="202"/>
      <c r="O142" s="202"/>
      <c r="P142" s="202"/>
      <c r="Q142" s="203"/>
    </row>
    <row r="143" spans="2:17">
      <c r="B143" s="201"/>
      <c r="C143" s="202"/>
      <c r="D143" s="202"/>
      <c r="E143" s="202"/>
      <c r="F143" s="202"/>
      <c r="G143" s="202"/>
      <c r="H143" s="202"/>
      <c r="I143" s="202"/>
      <c r="J143" s="202"/>
      <c r="K143" s="202"/>
      <c r="L143" s="202"/>
      <c r="M143" s="202"/>
      <c r="N143" s="202"/>
      <c r="O143" s="202"/>
      <c r="P143" s="202"/>
      <c r="Q143" s="203"/>
    </row>
    <row r="144" spans="2:17">
      <c r="B144" s="201"/>
      <c r="C144" s="202"/>
      <c r="D144" s="202"/>
      <c r="E144" s="202"/>
      <c r="F144" s="202"/>
      <c r="G144" s="202"/>
      <c r="H144" s="202"/>
      <c r="I144" s="202"/>
      <c r="J144" s="202"/>
      <c r="K144" s="202"/>
      <c r="L144" s="202"/>
      <c r="M144" s="202"/>
      <c r="N144" s="202"/>
      <c r="O144" s="202"/>
      <c r="P144" s="202"/>
      <c r="Q144" s="203"/>
    </row>
    <row r="145" spans="2:17">
      <c r="B145" s="201"/>
      <c r="C145" s="202"/>
      <c r="D145" s="202"/>
      <c r="E145" s="202"/>
      <c r="F145" s="202"/>
      <c r="G145" s="202"/>
      <c r="H145" s="202"/>
      <c r="I145" s="202"/>
      <c r="J145" s="202"/>
      <c r="K145" s="202"/>
      <c r="L145" s="202"/>
      <c r="M145" s="202"/>
      <c r="N145" s="202"/>
      <c r="O145" s="202"/>
      <c r="P145" s="202"/>
      <c r="Q145" s="203"/>
    </row>
    <row r="146" spans="2:17">
      <c r="B146" s="201"/>
      <c r="C146" s="202"/>
      <c r="D146" s="202"/>
      <c r="E146" s="202"/>
      <c r="F146" s="202"/>
      <c r="G146" s="202"/>
      <c r="H146" s="202"/>
      <c r="I146" s="202"/>
      <c r="J146" s="202"/>
      <c r="K146" s="202"/>
      <c r="L146" s="202"/>
      <c r="M146" s="202"/>
      <c r="N146" s="202"/>
      <c r="O146" s="202"/>
      <c r="P146" s="202"/>
      <c r="Q146" s="203"/>
    </row>
    <row r="147" spans="2:17">
      <c r="B147" s="201"/>
      <c r="C147" s="202"/>
      <c r="D147" s="202"/>
      <c r="E147" s="202"/>
      <c r="F147" s="202"/>
      <c r="G147" s="202"/>
      <c r="H147" s="202"/>
      <c r="I147" s="202"/>
      <c r="J147" s="202"/>
      <c r="K147" s="202"/>
      <c r="L147" s="202"/>
      <c r="M147" s="202"/>
      <c r="N147" s="202"/>
      <c r="O147" s="202"/>
      <c r="P147" s="202"/>
      <c r="Q147" s="203"/>
    </row>
    <row r="148" spans="2:17">
      <c r="B148" s="201"/>
      <c r="C148" s="202"/>
      <c r="D148" s="202"/>
      <c r="E148" s="202"/>
      <c r="F148" s="202"/>
      <c r="G148" s="202"/>
      <c r="H148" s="202"/>
      <c r="I148" s="202"/>
      <c r="J148" s="202"/>
      <c r="K148" s="202"/>
      <c r="L148" s="202"/>
      <c r="M148" s="202"/>
      <c r="N148" s="202"/>
      <c r="O148" s="202"/>
      <c r="P148" s="202"/>
      <c r="Q148" s="203"/>
    </row>
    <row r="149" spans="2:17" ht="13.15" customHeight="1">
      <c r="B149" s="204"/>
      <c r="C149" s="205"/>
      <c r="D149" s="205"/>
      <c r="E149" s="205"/>
      <c r="F149" s="205"/>
      <c r="G149" s="205"/>
      <c r="H149" s="205"/>
      <c r="I149" s="205"/>
      <c r="J149" s="205"/>
      <c r="K149" s="205"/>
      <c r="L149" s="205"/>
      <c r="M149" s="205"/>
      <c r="N149" s="205"/>
      <c r="O149" s="205"/>
      <c r="P149" s="205"/>
      <c r="Q149" s="206"/>
    </row>
    <row r="150" spans="2:17">
      <c r="B150" s="69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</row>
    <row r="151" spans="2:17">
      <c r="B151" s="69"/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</row>
    <row r="152" spans="2:17" ht="105.75" customHeight="1">
      <c r="B152" s="219" t="s">
        <v>229</v>
      </c>
      <c r="C152" s="219"/>
      <c r="D152" s="219"/>
      <c r="E152" s="219"/>
      <c r="F152" s="219"/>
      <c r="G152" s="219"/>
      <c r="H152" s="219"/>
      <c r="I152" s="219"/>
      <c r="J152" s="219"/>
      <c r="K152" s="219"/>
      <c r="L152" s="219"/>
      <c r="M152" s="219"/>
      <c r="N152" s="219"/>
      <c r="O152" s="219"/>
      <c r="P152" s="219"/>
      <c r="Q152" s="219"/>
    </row>
    <row r="153" spans="2:17" ht="16.5" customHeight="1">
      <c r="B153" s="198"/>
      <c r="C153" s="199"/>
      <c r="D153" s="199"/>
      <c r="E153" s="199"/>
      <c r="F153" s="199"/>
      <c r="G153" s="199"/>
      <c r="H153" s="199"/>
      <c r="I153" s="199"/>
      <c r="J153" s="199"/>
      <c r="K153" s="199"/>
      <c r="L153" s="199"/>
      <c r="M153" s="199"/>
      <c r="N153" s="199"/>
      <c r="O153" s="199"/>
      <c r="P153" s="199"/>
      <c r="Q153" s="200"/>
    </row>
    <row r="154" spans="2:17">
      <c r="B154" s="201"/>
      <c r="C154" s="202"/>
      <c r="D154" s="202"/>
      <c r="E154" s="202"/>
      <c r="F154" s="202"/>
      <c r="G154" s="202"/>
      <c r="H154" s="202"/>
      <c r="I154" s="202"/>
      <c r="J154" s="202"/>
      <c r="K154" s="202"/>
      <c r="L154" s="202"/>
      <c r="M154" s="202"/>
      <c r="N154" s="202"/>
      <c r="O154" s="202"/>
      <c r="P154" s="202"/>
      <c r="Q154" s="203"/>
    </row>
    <row r="155" spans="2:17">
      <c r="B155" s="201"/>
      <c r="C155" s="202"/>
      <c r="D155" s="202"/>
      <c r="E155" s="202"/>
      <c r="F155" s="202"/>
      <c r="G155" s="202"/>
      <c r="H155" s="202"/>
      <c r="I155" s="202"/>
      <c r="J155" s="202"/>
      <c r="K155" s="202"/>
      <c r="L155" s="202"/>
      <c r="M155" s="202"/>
      <c r="N155" s="202"/>
      <c r="O155" s="202"/>
      <c r="P155" s="202"/>
      <c r="Q155" s="203"/>
    </row>
    <row r="156" spans="2:17">
      <c r="B156" s="201"/>
      <c r="C156" s="202"/>
      <c r="D156" s="202"/>
      <c r="E156" s="202"/>
      <c r="F156" s="202"/>
      <c r="G156" s="202"/>
      <c r="H156" s="202"/>
      <c r="I156" s="202"/>
      <c r="J156" s="202"/>
      <c r="K156" s="202"/>
      <c r="L156" s="202"/>
      <c r="M156" s="202"/>
      <c r="N156" s="202"/>
      <c r="O156" s="202"/>
      <c r="P156" s="202"/>
      <c r="Q156" s="203"/>
    </row>
    <row r="157" spans="2:17">
      <c r="B157" s="201"/>
      <c r="C157" s="202"/>
      <c r="D157" s="202"/>
      <c r="E157" s="202"/>
      <c r="F157" s="202"/>
      <c r="G157" s="202"/>
      <c r="H157" s="202"/>
      <c r="I157" s="202"/>
      <c r="J157" s="202"/>
      <c r="K157" s="202"/>
      <c r="L157" s="202"/>
      <c r="M157" s="202"/>
      <c r="N157" s="202"/>
      <c r="O157" s="202"/>
      <c r="P157" s="202"/>
      <c r="Q157" s="203"/>
    </row>
    <row r="158" spans="2:17">
      <c r="B158" s="201"/>
      <c r="C158" s="202"/>
      <c r="D158" s="202"/>
      <c r="E158" s="202"/>
      <c r="F158" s="202"/>
      <c r="G158" s="202"/>
      <c r="H158" s="202"/>
      <c r="I158" s="202"/>
      <c r="J158" s="202"/>
      <c r="K158" s="202"/>
      <c r="L158" s="202"/>
      <c r="M158" s="202"/>
      <c r="N158" s="202"/>
      <c r="O158" s="202"/>
      <c r="P158" s="202"/>
      <c r="Q158" s="203"/>
    </row>
    <row r="159" spans="2:17">
      <c r="B159" s="201"/>
      <c r="C159" s="202"/>
      <c r="D159" s="202"/>
      <c r="E159" s="202"/>
      <c r="F159" s="202"/>
      <c r="G159" s="202"/>
      <c r="H159" s="202"/>
      <c r="I159" s="202"/>
      <c r="J159" s="202"/>
      <c r="K159" s="202"/>
      <c r="L159" s="202"/>
      <c r="M159" s="202"/>
      <c r="N159" s="202"/>
      <c r="O159" s="202"/>
      <c r="P159" s="202"/>
      <c r="Q159" s="203"/>
    </row>
    <row r="160" spans="2:17">
      <c r="B160" s="201"/>
      <c r="C160" s="202"/>
      <c r="D160" s="202"/>
      <c r="E160" s="202"/>
      <c r="F160" s="202"/>
      <c r="G160" s="202"/>
      <c r="H160" s="202"/>
      <c r="I160" s="202"/>
      <c r="J160" s="202"/>
      <c r="K160" s="202"/>
      <c r="L160" s="202"/>
      <c r="M160" s="202"/>
      <c r="N160" s="202"/>
      <c r="O160" s="202"/>
      <c r="P160" s="202"/>
      <c r="Q160" s="203"/>
    </row>
    <row r="161" spans="2:17">
      <c r="B161" s="201"/>
      <c r="C161" s="202"/>
      <c r="D161" s="202"/>
      <c r="E161" s="202"/>
      <c r="F161" s="202"/>
      <c r="G161" s="202"/>
      <c r="H161" s="202"/>
      <c r="I161" s="202"/>
      <c r="J161" s="202"/>
      <c r="K161" s="202"/>
      <c r="L161" s="202"/>
      <c r="M161" s="202"/>
      <c r="N161" s="202"/>
      <c r="O161" s="202"/>
      <c r="P161" s="202"/>
      <c r="Q161" s="203"/>
    </row>
    <row r="162" spans="2:17">
      <c r="B162" s="201"/>
      <c r="C162" s="202"/>
      <c r="D162" s="202"/>
      <c r="E162" s="202"/>
      <c r="F162" s="202"/>
      <c r="G162" s="202"/>
      <c r="H162" s="202"/>
      <c r="I162" s="202"/>
      <c r="J162" s="202"/>
      <c r="K162" s="202"/>
      <c r="L162" s="202"/>
      <c r="M162" s="202"/>
      <c r="N162" s="202"/>
      <c r="O162" s="202"/>
      <c r="P162" s="202"/>
      <c r="Q162" s="203"/>
    </row>
    <row r="163" spans="2:17">
      <c r="B163" s="201"/>
      <c r="C163" s="202"/>
      <c r="D163" s="202"/>
      <c r="E163" s="202"/>
      <c r="F163" s="202"/>
      <c r="G163" s="202"/>
      <c r="H163" s="202"/>
      <c r="I163" s="202"/>
      <c r="J163" s="202"/>
      <c r="K163" s="202"/>
      <c r="L163" s="202"/>
      <c r="M163" s="202"/>
      <c r="N163" s="202"/>
      <c r="O163" s="202"/>
      <c r="P163" s="202"/>
      <c r="Q163" s="203"/>
    </row>
    <row r="164" spans="2:17">
      <c r="B164" s="201"/>
      <c r="C164" s="202"/>
      <c r="D164" s="202"/>
      <c r="E164" s="202"/>
      <c r="F164" s="202"/>
      <c r="G164" s="202"/>
      <c r="H164" s="202"/>
      <c r="I164" s="202"/>
      <c r="J164" s="202"/>
      <c r="K164" s="202"/>
      <c r="L164" s="202"/>
      <c r="M164" s="202"/>
      <c r="N164" s="202"/>
      <c r="O164" s="202"/>
      <c r="P164" s="202"/>
      <c r="Q164" s="203"/>
    </row>
    <row r="165" spans="2:17">
      <c r="B165" s="201"/>
      <c r="C165" s="202"/>
      <c r="D165" s="202"/>
      <c r="E165" s="202"/>
      <c r="F165" s="202"/>
      <c r="G165" s="202"/>
      <c r="H165" s="202"/>
      <c r="I165" s="202"/>
      <c r="J165" s="202"/>
      <c r="K165" s="202"/>
      <c r="L165" s="202"/>
      <c r="M165" s="202"/>
      <c r="N165" s="202"/>
      <c r="O165" s="202"/>
      <c r="P165" s="202"/>
      <c r="Q165" s="203"/>
    </row>
    <row r="166" spans="2:17">
      <c r="B166" s="201"/>
      <c r="C166" s="202"/>
      <c r="D166" s="202"/>
      <c r="E166" s="202"/>
      <c r="F166" s="202"/>
      <c r="G166" s="202"/>
      <c r="H166" s="202"/>
      <c r="I166" s="202"/>
      <c r="J166" s="202"/>
      <c r="K166" s="202"/>
      <c r="L166" s="202"/>
      <c r="M166" s="202"/>
      <c r="N166" s="202"/>
      <c r="O166" s="202"/>
      <c r="P166" s="202"/>
      <c r="Q166" s="203"/>
    </row>
    <row r="167" spans="2:17">
      <c r="B167" s="201"/>
      <c r="C167" s="202"/>
      <c r="D167" s="202"/>
      <c r="E167" s="202"/>
      <c r="F167" s="202"/>
      <c r="G167" s="202"/>
      <c r="H167" s="202"/>
      <c r="I167" s="202"/>
      <c r="J167" s="202"/>
      <c r="K167" s="202"/>
      <c r="L167" s="202"/>
      <c r="M167" s="202"/>
      <c r="N167" s="202"/>
      <c r="O167" s="202"/>
      <c r="P167" s="202"/>
      <c r="Q167" s="203"/>
    </row>
    <row r="168" spans="2:17">
      <c r="B168" s="201"/>
      <c r="C168" s="202"/>
      <c r="D168" s="202"/>
      <c r="E168" s="202"/>
      <c r="F168" s="202"/>
      <c r="G168" s="202"/>
      <c r="H168" s="202"/>
      <c r="I168" s="202"/>
      <c r="J168" s="202"/>
      <c r="K168" s="202"/>
      <c r="L168" s="202"/>
      <c r="M168" s="202"/>
      <c r="N168" s="202"/>
      <c r="O168" s="202"/>
      <c r="P168" s="202"/>
      <c r="Q168" s="203"/>
    </row>
    <row r="169" spans="2:17">
      <c r="B169" s="201"/>
      <c r="C169" s="202"/>
      <c r="D169" s="202"/>
      <c r="E169" s="202"/>
      <c r="F169" s="202"/>
      <c r="G169" s="202"/>
      <c r="H169" s="202"/>
      <c r="I169" s="202"/>
      <c r="J169" s="202"/>
      <c r="K169" s="202"/>
      <c r="L169" s="202"/>
      <c r="M169" s="202"/>
      <c r="N169" s="202"/>
      <c r="O169" s="202"/>
      <c r="P169" s="202"/>
      <c r="Q169" s="203"/>
    </row>
    <row r="170" spans="2:17">
      <c r="B170" s="201"/>
      <c r="C170" s="202"/>
      <c r="D170" s="202"/>
      <c r="E170" s="202"/>
      <c r="F170" s="202"/>
      <c r="G170" s="202"/>
      <c r="H170" s="202"/>
      <c r="I170" s="202"/>
      <c r="J170" s="202"/>
      <c r="K170" s="202"/>
      <c r="L170" s="202"/>
      <c r="M170" s="202"/>
      <c r="N170" s="202"/>
      <c r="O170" s="202"/>
      <c r="P170" s="202"/>
      <c r="Q170" s="203"/>
    </row>
    <row r="171" spans="2:17">
      <c r="B171" s="201"/>
      <c r="C171" s="202"/>
      <c r="D171" s="202"/>
      <c r="E171" s="202"/>
      <c r="F171" s="202"/>
      <c r="G171" s="202"/>
      <c r="H171" s="202"/>
      <c r="I171" s="202"/>
      <c r="J171" s="202"/>
      <c r="K171" s="202"/>
      <c r="L171" s="202"/>
      <c r="M171" s="202"/>
      <c r="N171" s="202"/>
      <c r="O171" s="202"/>
      <c r="P171" s="202"/>
      <c r="Q171" s="203"/>
    </row>
    <row r="172" spans="2:17">
      <c r="B172" s="201"/>
      <c r="C172" s="202"/>
      <c r="D172" s="202"/>
      <c r="E172" s="202"/>
      <c r="F172" s="202"/>
      <c r="G172" s="202"/>
      <c r="H172" s="202"/>
      <c r="I172" s="202"/>
      <c r="J172" s="202"/>
      <c r="K172" s="202"/>
      <c r="L172" s="202"/>
      <c r="M172" s="202"/>
      <c r="N172" s="202"/>
      <c r="O172" s="202"/>
      <c r="P172" s="202"/>
      <c r="Q172" s="203"/>
    </row>
    <row r="173" spans="2:17">
      <c r="B173" s="201"/>
      <c r="C173" s="202"/>
      <c r="D173" s="202"/>
      <c r="E173" s="202"/>
      <c r="F173" s="202"/>
      <c r="G173" s="202"/>
      <c r="H173" s="202"/>
      <c r="I173" s="202"/>
      <c r="J173" s="202"/>
      <c r="K173" s="202"/>
      <c r="L173" s="202"/>
      <c r="M173" s="202"/>
      <c r="N173" s="202"/>
      <c r="O173" s="202"/>
      <c r="P173" s="202"/>
      <c r="Q173" s="203"/>
    </row>
    <row r="174" spans="2:17">
      <c r="B174" s="201"/>
      <c r="C174" s="202"/>
      <c r="D174" s="202"/>
      <c r="E174" s="202"/>
      <c r="F174" s="202"/>
      <c r="G174" s="202"/>
      <c r="H174" s="202"/>
      <c r="I174" s="202"/>
      <c r="J174" s="202"/>
      <c r="K174" s="202"/>
      <c r="L174" s="202"/>
      <c r="M174" s="202"/>
      <c r="N174" s="202"/>
      <c r="O174" s="202"/>
      <c r="P174" s="202"/>
      <c r="Q174" s="203"/>
    </row>
    <row r="175" spans="2:17">
      <c r="B175" s="201"/>
      <c r="C175" s="202"/>
      <c r="D175" s="202"/>
      <c r="E175" s="202"/>
      <c r="F175" s="202"/>
      <c r="G175" s="202"/>
      <c r="H175" s="202"/>
      <c r="I175" s="202"/>
      <c r="J175" s="202"/>
      <c r="K175" s="202"/>
      <c r="L175" s="202"/>
      <c r="M175" s="202"/>
      <c r="N175" s="202"/>
      <c r="O175" s="202"/>
      <c r="P175" s="202"/>
      <c r="Q175" s="203"/>
    </row>
    <row r="176" spans="2:17" ht="13.15" customHeight="1">
      <c r="B176" s="204"/>
      <c r="C176" s="205"/>
      <c r="D176" s="205"/>
      <c r="E176" s="205"/>
      <c r="F176" s="205"/>
      <c r="G176" s="205"/>
      <c r="H176" s="205"/>
      <c r="I176" s="205"/>
      <c r="J176" s="205"/>
      <c r="K176" s="205"/>
      <c r="L176" s="205"/>
      <c r="M176" s="205"/>
      <c r="N176" s="205"/>
      <c r="O176" s="205"/>
      <c r="P176" s="205"/>
      <c r="Q176" s="206"/>
    </row>
    <row r="177" spans="2:17">
      <c r="B177" s="71"/>
      <c r="C177" s="71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</row>
    <row r="178" spans="2:17" ht="108" customHeight="1">
      <c r="B178" s="215" t="s">
        <v>230</v>
      </c>
      <c r="C178" s="215"/>
      <c r="D178" s="215"/>
      <c r="E178" s="215"/>
      <c r="F178" s="215"/>
      <c r="G178" s="215"/>
      <c r="H178" s="215"/>
      <c r="I178" s="215"/>
      <c r="J178" s="215"/>
      <c r="K178" s="215"/>
      <c r="L178" s="215"/>
      <c r="M178" s="215"/>
      <c r="N178" s="215"/>
      <c r="O178" s="215"/>
      <c r="P178" s="215"/>
      <c r="Q178" s="215"/>
    </row>
    <row r="179" spans="2:17" ht="19.5" customHeight="1">
      <c r="B179" s="215" t="s">
        <v>231</v>
      </c>
      <c r="C179" s="215"/>
      <c r="D179" s="215"/>
      <c r="E179" s="215"/>
      <c r="F179" s="215"/>
      <c r="G179" s="215"/>
      <c r="H179" s="215"/>
      <c r="I179" s="215"/>
      <c r="J179" s="215"/>
      <c r="K179" s="215"/>
      <c r="L179" s="215"/>
      <c r="M179" s="215"/>
      <c r="N179" s="215"/>
      <c r="O179" s="215"/>
      <c r="P179" s="215"/>
      <c r="Q179" s="215"/>
    </row>
    <row r="180" spans="2:17">
      <c r="B180" s="198"/>
      <c r="C180" s="199"/>
      <c r="D180" s="199"/>
      <c r="E180" s="199"/>
      <c r="F180" s="199"/>
      <c r="G180" s="199"/>
      <c r="H180" s="199"/>
      <c r="I180" s="199"/>
      <c r="J180" s="199"/>
      <c r="K180" s="199"/>
      <c r="L180" s="199"/>
      <c r="M180" s="199"/>
      <c r="N180" s="199"/>
      <c r="O180" s="199"/>
      <c r="P180" s="199"/>
      <c r="Q180" s="200"/>
    </row>
    <row r="181" spans="2:17">
      <c r="B181" s="201"/>
      <c r="C181" s="202"/>
      <c r="D181" s="202"/>
      <c r="E181" s="202"/>
      <c r="F181" s="202"/>
      <c r="G181" s="202"/>
      <c r="H181" s="202"/>
      <c r="I181" s="202"/>
      <c r="J181" s="202"/>
      <c r="K181" s="202"/>
      <c r="L181" s="202"/>
      <c r="M181" s="202"/>
      <c r="N181" s="202"/>
      <c r="O181" s="202"/>
      <c r="P181" s="202"/>
      <c r="Q181" s="203"/>
    </row>
    <row r="182" spans="2:17">
      <c r="B182" s="201"/>
      <c r="C182" s="202"/>
      <c r="D182" s="202"/>
      <c r="E182" s="202"/>
      <c r="F182" s="202"/>
      <c r="G182" s="202"/>
      <c r="H182" s="202"/>
      <c r="I182" s="202"/>
      <c r="J182" s="202"/>
      <c r="K182" s="202"/>
      <c r="L182" s="202"/>
      <c r="M182" s="202"/>
      <c r="N182" s="202"/>
      <c r="O182" s="202"/>
      <c r="P182" s="202"/>
      <c r="Q182" s="203"/>
    </row>
    <row r="183" spans="2:17">
      <c r="B183" s="201"/>
      <c r="C183" s="202"/>
      <c r="D183" s="202"/>
      <c r="E183" s="202"/>
      <c r="F183" s="202"/>
      <c r="G183" s="202"/>
      <c r="H183" s="202"/>
      <c r="I183" s="202"/>
      <c r="J183" s="202"/>
      <c r="K183" s="202"/>
      <c r="L183" s="202"/>
      <c r="M183" s="202"/>
      <c r="N183" s="202"/>
      <c r="O183" s="202"/>
      <c r="P183" s="202"/>
      <c r="Q183" s="203"/>
    </row>
    <row r="184" spans="2:17">
      <c r="B184" s="201"/>
      <c r="C184" s="202"/>
      <c r="D184" s="202"/>
      <c r="E184" s="202"/>
      <c r="F184" s="202"/>
      <c r="G184" s="202"/>
      <c r="H184" s="202"/>
      <c r="I184" s="202"/>
      <c r="J184" s="202"/>
      <c r="K184" s="202"/>
      <c r="L184" s="202"/>
      <c r="M184" s="202"/>
      <c r="N184" s="202"/>
      <c r="O184" s="202"/>
      <c r="P184" s="202"/>
      <c r="Q184" s="203"/>
    </row>
    <row r="185" spans="2:17">
      <c r="B185" s="201"/>
      <c r="C185" s="202"/>
      <c r="D185" s="202"/>
      <c r="E185" s="202"/>
      <c r="F185" s="202"/>
      <c r="G185" s="202"/>
      <c r="H185" s="202"/>
      <c r="I185" s="202"/>
      <c r="J185" s="202"/>
      <c r="K185" s="202"/>
      <c r="L185" s="202"/>
      <c r="M185" s="202"/>
      <c r="N185" s="202"/>
      <c r="O185" s="202"/>
      <c r="P185" s="202"/>
      <c r="Q185" s="203"/>
    </row>
    <row r="186" spans="2:17">
      <c r="B186" s="201"/>
      <c r="C186" s="202"/>
      <c r="D186" s="202"/>
      <c r="E186" s="202"/>
      <c r="F186" s="202"/>
      <c r="G186" s="202"/>
      <c r="H186" s="202"/>
      <c r="I186" s="202"/>
      <c r="J186" s="202"/>
      <c r="K186" s="202"/>
      <c r="L186" s="202"/>
      <c r="M186" s="202"/>
      <c r="N186" s="202"/>
      <c r="O186" s="202"/>
      <c r="P186" s="202"/>
      <c r="Q186" s="203"/>
    </row>
    <row r="187" spans="2:17">
      <c r="B187" s="204"/>
      <c r="C187" s="205"/>
      <c r="D187" s="205"/>
      <c r="E187" s="205"/>
      <c r="F187" s="205"/>
      <c r="G187" s="205"/>
      <c r="H187" s="205"/>
      <c r="I187" s="205"/>
      <c r="J187" s="205"/>
      <c r="K187" s="205"/>
      <c r="L187" s="205"/>
      <c r="M187" s="205"/>
      <c r="N187" s="205"/>
      <c r="O187" s="205"/>
      <c r="P187" s="205"/>
      <c r="Q187" s="206"/>
    </row>
    <row r="188" spans="2:17" ht="100.5" customHeight="1">
      <c r="B188" s="215" t="s">
        <v>232</v>
      </c>
      <c r="C188" s="215"/>
      <c r="D188" s="215"/>
      <c r="E188" s="215"/>
      <c r="F188" s="215"/>
      <c r="G188" s="215"/>
      <c r="H188" s="215"/>
      <c r="I188" s="215"/>
      <c r="J188" s="215"/>
      <c r="K188" s="215"/>
      <c r="L188" s="215"/>
      <c r="M188" s="215"/>
      <c r="N188" s="215"/>
      <c r="O188" s="215"/>
      <c r="P188" s="215"/>
      <c r="Q188" s="215"/>
    </row>
    <row r="189" spans="2:17">
      <c r="B189" s="198"/>
      <c r="C189" s="199"/>
      <c r="D189" s="199"/>
      <c r="E189" s="199"/>
      <c r="F189" s="199"/>
      <c r="G189" s="199"/>
      <c r="H189" s="199"/>
      <c r="I189" s="199"/>
      <c r="J189" s="199"/>
      <c r="K189" s="199"/>
      <c r="L189" s="199"/>
      <c r="M189" s="199"/>
      <c r="N189" s="199"/>
      <c r="O189" s="199"/>
      <c r="P189" s="199"/>
      <c r="Q189" s="200"/>
    </row>
    <row r="190" spans="2:17">
      <c r="B190" s="201"/>
      <c r="C190" s="202"/>
      <c r="D190" s="202"/>
      <c r="E190" s="202"/>
      <c r="F190" s="202"/>
      <c r="G190" s="202"/>
      <c r="H190" s="202"/>
      <c r="I190" s="202"/>
      <c r="J190" s="202"/>
      <c r="K190" s="202"/>
      <c r="L190" s="202"/>
      <c r="M190" s="202"/>
      <c r="N190" s="202"/>
      <c r="O190" s="202"/>
      <c r="P190" s="202"/>
      <c r="Q190" s="203"/>
    </row>
    <row r="191" spans="2:17">
      <c r="B191" s="201"/>
      <c r="C191" s="202"/>
      <c r="D191" s="202"/>
      <c r="E191" s="202"/>
      <c r="F191" s="202"/>
      <c r="G191" s="202"/>
      <c r="H191" s="202"/>
      <c r="I191" s="202"/>
      <c r="J191" s="202"/>
      <c r="K191" s="202"/>
      <c r="L191" s="202"/>
      <c r="M191" s="202"/>
      <c r="N191" s="202"/>
      <c r="O191" s="202"/>
      <c r="P191" s="202"/>
      <c r="Q191" s="203"/>
    </row>
    <row r="192" spans="2:17">
      <c r="B192" s="201"/>
      <c r="C192" s="202"/>
      <c r="D192" s="202"/>
      <c r="E192" s="202"/>
      <c r="F192" s="202"/>
      <c r="G192" s="202"/>
      <c r="H192" s="202"/>
      <c r="I192" s="202"/>
      <c r="J192" s="202"/>
      <c r="K192" s="202"/>
      <c r="L192" s="202"/>
      <c r="M192" s="202"/>
      <c r="N192" s="202"/>
      <c r="O192" s="202"/>
      <c r="P192" s="202"/>
      <c r="Q192" s="203"/>
    </row>
    <row r="193" spans="2:17">
      <c r="B193" s="201"/>
      <c r="C193" s="202"/>
      <c r="D193" s="202"/>
      <c r="E193" s="202"/>
      <c r="F193" s="202"/>
      <c r="G193" s="202"/>
      <c r="H193" s="202"/>
      <c r="I193" s="202"/>
      <c r="J193" s="202"/>
      <c r="K193" s="202"/>
      <c r="L193" s="202"/>
      <c r="M193" s="202"/>
      <c r="N193" s="202"/>
      <c r="O193" s="202"/>
      <c r="P193" s="202"/>
      <c r="Q193" s="203"/>
    </row>
    <row r="194" spans="2:17">
      <c r="B194" s="201"/>
      <c r="C194" s="202"/>
      <c r="D194" s="202"/>
      <c r="E194" s="202"/>
      <c r="F194" s="202"/>
      <c r="G194" s="202"/>
      <c r="H194" s="202"/>
      <c r="I194" s="202"/>
      <c r="J194" s="202"/>
      <c r="K194" s="202"/>
      <c r="L194" s="202"/>
      <c r="M194" s="202"/>
      <c r="N194" s="202"/>
      <c r="O194" s="202"/>
      <c r="P194" s="202"/>
      <c r="Q194" s="203"/>
    </row>
    <row r="195" spans="2:17">
      <c r="B195" s="201"/>
      <c r="C195" s="202"/>
      <c r="D195" s="202"/>
      <c r="E195" s="202"/>
      <c r="F195" s="202"/>
      <c r="G195" s="202"/>
      <c r="H195" s="202"/>
      <c r="I195" s="202"/>
      <c r="J195" s="202"/>
      <c r="K195" s="202"/>
      <c r="L195" s="202"/>
      <c r="M195" s="202"/>
      <c r="N195" s="202"/>
      <c r="O195" s="202"/>
      <c r="P195" s="202"/>
      <c r="Q195" s="203"/>
    </row>
    <row r="196" spans="2:17">
      <c r="B196" s="204"/>
      <c r="C196" s="205"/>
      <c r="D196" s="205"/>
      <c r="E196" s="205"/>
      <c r="F196" s="205"/>
      <c r="G196" s="205"/>
      <c r="H196" s="205"/>
      <c r="I196" s="205"/>
      <c r="J196" s="205"/>
      <c r="K196" s="205"/>
      <c r="L196" s="205"/>
      <c r="M196" s="205"/>
      <c r="N196" s="205"/>
      <c r="O196" s="205"/>
      <c r="P196" s="205"/>
      <c r="Q196" s="206"/>
    </row>
    <row r="197" spans="2:17">
      <c r="B197" s="73"/>
      <c r="C197" s="73"/>
      <c r="D197" s="55"/>
      <c r="E197" s="55"/>
      <c r="F197" s="55"/>
      <c r="G197" s="55"/>
      <c r="H197" s="55"/>
      <c r="I197" s="55"/>
      <c r="J197" s="55"/>
      <c r="K197" s="55"/>
      <c r="L197" s="55"/>
      <c r="M197" s="55"/>
      <c r="N197" s="55"/>
      <c r="O197" s="55"/>
    </row>
    <row r="198" spans="2:17" ht="107.25" customHeight="1">
      <c r="B198" s="215" t="s">
        <v>233</v>
      </c>
      <c r="C198" s="215"/>
      <c r="D198" s="215"/>
      <c r="E198" s="215"/>
      <c r="F198" s="215"/>
      <c r="G198" s="215"/>
      <c r="H198" s="215"/>
      <c r="I198" s="215"/>
      <c r="J198" s="215"/>
      <c r="K198" s="215"/>
      <c r="L198" s="215"/>
      <c r="M198" s="215"/>
      <c r="N198" s="215"/>
      <c r="O198" s="215"/>
      <c r="P198" s="215"/>
      <c r="Q198" s="215"/>
    </row>
    <row r="199" spans="2:17">
      <c r="B199" s="198"/>
      <c r="C199" s="199"/>
      <c r="D199" s="199"/>
      <c r="E199" s="199"/>
      <c r="F199" s="199"/>
      <c r="G199" s="199"/>
      <c r="H199" s="199"/>
      <c r="I199" s="199"/>
      <c r="J199" s="199"/>
      <c r="K199" s="199"/>
      <c r="L199" s="199"/>
      <c r="M199" s="199"/>
      <c r="N199" s="199"/>
      <c r="O199" s="199"/>
      <c r="P199" s="199"/>
      <c r="Q199" s="200"/>
    </row>
    <row r="200" spans="2:17">
      <c r="B200" s="201"/>
      <c r="C200" s="202"/>
      <c r="D200" s="202"/>
      <c r="E200" s="202"/>
      <c r="F200" s="202"/>
      <c r="G200" s="202"/>
      <c r="H200" s="202"/>
      <c r="I200" s="202"/>
      <c r="J200" s="202"/>
      <c r="K200" s="202"/>
      <c r="L200" s="202"/>
      <c r="M200" s="202"/>
      <c r="N200" s="202"/>
      <c r="O200" s="202"/>
      <c r="P200" s="202"/>
      <c r="Q200" s="203"/>
    </row>
    <row r="201" spans="2:17">
      <c r="B201" s="201"/>
      <c r="C201" s="202"/>
      <c r="D201" s="202"/>
      <c r="E201" s="202"/>
      <c r="F201" s="202"/>
      <c r="G201" s="202"/>
      <c r="H201" s="202"/>
      <c r="I201" s="202"/>
      <c r="J201" s="202"/>
      <c r="K201" s="202"/>
      <c r="L201" s="202"/>
      <c r="M201" s="202"/>
      <c r="N201" s="202"/>
      <c r="O201" s="202"/>
      <c r="P201" s="202"/>
      <c r="Q201" s="203"/>
    </row>
    <row r="202" spans="2:17">
      <c r="B202" s="201"/>
      <c r="C202" s="202"/>
      <c r="D202" s="202"/>
      <c r="E202" s="202"/>
      <c r="F202" s="202"/>
      <c r="G202" s="202"/>
      <c r="H202" s="202"/>
      <c r="I202" s="202"/>
      <c r="J202" s="202"/>
      <c r="K202" s="202"/>
      <c r="L202" s="202"/>
      <c r="M202" s="202"/>
      <c r="N202" s="202"/>
      <c r="O202" s="202"/>
      <c r="P202" s="202"/>
      <c r="Q202" s="203"/>
    </row>
    <row r="203" spans="2:17">
      <c r="B203" s="201"/>
      <c r="C203" s="202"/>
      <c r="D203" s="202"/>
      <c r="E203" s="202"/>
      <c r="F203" s="202"/>
      <c r="G203" s="202"/>
      <c r="H203" s="202"/>
      <c r="I203" s="202"/>
      <c r="J203" s="202"/>
      <c r="K203" s="202"/>
      <c r="L203" s="202"/>
      <c r="M203" s="202"/>
      <c r="N203" s="202"/>
      <c r="O203" s="202"/>
      <c r="P203" s="202"/>
      <c r="Q203" s="203"/>
    </row>
    <row r="204" spans="2:17">
      <c r="B204" s="201"/>
      <c r="C204" s="202"/>
      <c r="D204" s="202"/>
      <c r="E204" s="202"/>
      <c r="F204" s="202"/>
      <c r="G204" s="202"/>
      <c r="H204" s="202"/>
      <c r="I204" s="202"/>
      <c r="J204" s="202"/>
      <c r="K204" s="202"/>
      <c r="L204" s="202"/>
      <c r="M204" s="202"/>
      <c r="N204" s="202"/>
      <c r="O204" s="202"/>
      <c r="P204" s="202"/>
      <c r="Q204" s="203"/>
    </row>
    <row r="205" spans="2:17">
      <c r="B205" s="201"/>
      <c r="C205" s="202"/>
      <c r="D205" s="202"/>
      <c r="E205" s="202"/>
      <c r="F205" s="202"/>
      <c r="G205" s="202"/>
      <c r="H205" s="202"/>
      <c r="I205" s="202"/>
      <c r="J205" s="202"/>
      <c r="K205" s="202"/>
      <c r="L205" s="202"/>
      <c r="M205" s="202"/>
      <c r="N205" s="202"/>
      <c r="O205" s="202"/>
      <c r="P205" s="202"/>
      <c r="Q205" s="203"/>
    </row>
    <row r="206" spans="2:17">
      <c r="B206" s="201"/>
      <c r="C206" s="202"/>
      <c r="D206" s="202"/>
      <c r="E206" s="202"/>
      <c r="F206" s="202"/>
      <c r="G206" s="202"/>
      <c r="H206" s="202"/>
      <c r="I206" s="202"/>
      <c r="J206" s="202"/>
      <c r="K206" s="202"/>
      <c r="L206" s="202"/>
      <c r="M206" s="202"/>
      <c r="N206" s="202"/>
      <c r="O206" s="202"/>
      <c r="P206" s="202"/>
      <c r="Q206" s="203"/>
    </row>
    <row r="207" spans="2:17">
      <c r="B207" s="201"/>
      <c r="C207" s="202"/>
      <c r="D207" s="202"/>
      <c r="E207" s="202"/>
      <c r="F207" s="202"/>
      <c r="G207" s="202"/>
      <c r="H207" s="202"/>
      <c r="I207" s="202"/>
      <c r="J207" s="202"/>
      <c r="K207" s="202"/>
      <c r="L207" s="202"/>
      <c r="M207" s="202"/>
      <c r="N207" s="202"/>
      <c r="O207" s="202"/>
      <c r="P207" s="202"/>
      <c r="Q207" s="203"/>
    </row>
    <row r="208" spans="2:17">
      <c r="B208" s="201"/>
      <c r="C208" s="202"/>
      <c r="D208" s="202"/>
      <c r="E208" s="202"/>
      <c r="F208" s="202"/>
      <c r="G208" s="202"/>
      <c r="H208" s="202"/>
      <c r="I208" s="202"/>
      <c r="J208" s="202"/>
      <c r="K208" s="202"/>
      <c r="L208" s="202"/>
      <c r="M208" s="202"/>
      <c r="N208" s="202"/>
      <c r="O208" s="202"/>
      <c r="P208" s="202"/>
      <c r="Q208" s="203"/>
    </row>
    <row r="209" spans="2:17">
      <c r="B209" s="201"/>
      <c r="C209" s="202"/>
      <c r="D209" s="202"/>
      <c r="E209" s="202"/>
      <c r="F209" s="202"/>
      <c r="G209" s="202"/>
      <c r="H209" s="202"/>
      <c r="I209" s="202"/>
      <c r="J209" s="202"/>
      <c r="K209" s="202"/>
      <c r="L209" s="202"/>
      <c r="M209" s="202"/>
      <c r="N209" s="202"/>
      <c r="O209" s="202"/>
      <c r="P209" s="202"/>
      <c r="Q209" s="203"/>
    </row>
    <row r="210" spans="2:17">
      <c r="B210" s="201"/>
      <c r="C210" s="202"/>
      <c r="D210" s="202"/>
      <c r="E210" s="202"/>
      <c r="F210" s="202"/>
      <c r="G210" s="202"/>
      <c r="H210" s="202"/>
      <c r="I210" s="202"/>
      <c r="J210" s="202"/>
      <c r="K210" s="202"/>
      <c r="L210" s="202"/>
      <c r="M210" s="202"/>
      <c r="N210" s="202"/>
      <c r="O210" s="202"/>
      <c r="P210" s="202"/>
      <c r="Q210" s="203"/>
    </row>
    <row r="211" spans="2:17">
      <c r="B211" s="201"/>
      <c r="C211" s="202"/>
      <c r="D211" s="202"/>
      <c r="E211" s="202"/>
      <c r="F211" s="202"/>
      <c r="G211" s="202"/>
      <c r="H211" s="202"/>
      <c r="I211" s="202"/>
      <c r="J211" s="202"/>
      <c r="K211" s="202"/>
      <c r="L211" s="202"/>
      <c r="M211" s="202"/>
      <c r="N211" s="202"/>
      <c r="O211" s="202"/>
      <c r="P211" s="202"/>
      <c r="Q211" s="203"/>
    </row>
    <row r="212" spans="2:17">
      <c r="B212" s="201"/>
      <c r="C212" s="202"/>
      <c r="D212" s="202"/>
      <c r="E212" s="202"/>
      <c r="F212" s="202"/>
      <c r="G212" s="202"/>
      <c r="H212" s="202"/>
      <c r="I212" s="202"/>
      <c r="J212" s="202"/>
      <c r="K212" s="202"/>
      <c r="L212" s="202"/>
      <c r="M212" s="202"/>
      <c r="N212" s="202"/>
      <c r="O212" s="202"/>
      <c r="P212" s="202"/>
      <c r="Q212" s="203"/>
    </row>
    <row r="213" spans="2:17">
      <c r="B213" s="201"/>
      <c r="C213" s="202"/>
      <c r="D213" s="202"/>
      <c r="E213" s="202"/>
      <c r="F213" s="202"/>
      <c r="G213" s="202"/>
      <c r="H213" s="202"/>
      <c r="I213" s="202"/>
      <c r="J213" s="202"/>
      <c r="K213" s="202"/>
      <c r="L213" s="202"/>
      <c r="M213" s="202"/>
      <c r="N213" s="202"/>
      <c r="O213" s="202"/>
      <c r="P213" s="202"/>
      <c r="Q213" s="203"/>
    </row>
    <row r="214" spans="2:17">
      <c r="B214" s="201"/>
      <c r="C214" s="202"/>
      <c r="D214" s="202"/>
      <c r="E214" s="202"/>
      <c r="F214" s="202"/>
      <c r="G214" s="202"/>
      <c r="H214" s="202"/>
      <c r="I214" s="202"/>
      <c r="J214" s="202"/>
      <c r="K214" s="202"/>
      <c r="L214" s="202"/>
      <c r="M214" s="202"/>
      <c r="N214" s="202"/>
      <c r="O214" s="202"/>
      <c r="P214" s="202"/>
      <c r="Q214" s="203"/>
    </row>
    <row r="215" spans="2:17">
      <c r="B215" s="201"/>
      <c r="C215" s="202"/>
      <c r="D215" s="202"/>
      <c r="E215" s="202"/>
      <c r="F215" s="202"/>
      <c r="G215" s="202"/>
      <c r="H215" s="202"/>
      <c r="I215" s="202"/>
      <c r="J215" s="202"/>
      <c r="K215" s="202"/>
      <c r="L215" s="202"/>
      <c r="M215" s="202"/>
      <c r="N215" s="202"/>
      <c r="O215" s="202"/>
      <c r="P215" s="202"/>
      <c r="Q215" s="203"/>
    </row>
    <row r="216" spans="2:17">
      <c r="B216" s="201"/>
      <c r="C216" s="202"/>
      <c r="D216" s="202"/>
      <c r="E216" s="202"/>
      <c r="F216" s="202"/>
      <c r="G216" s="202"/>
      <c r="H216" s="202"/>
      <c r="I216" s="202"/>
      <c r="J216" s="202"/>
      <c r="K216" s="202"/>
      <c r="L216" s="202"/>
      <c r="M216" s="202"/>
      <c r="N216" s="202"/>
      <c r="O216" s="202"/>
      <c r="P216" s="202"/>
      <c r="Q216" s="203"/>
    </row>
    <row r="217" spans="2:17">
      <c r="B217" s="201"/>
      <c r="C217" s="202"/>
      <c r="D217" s="202"/>
      <c r="E217" s="202"/>
      <c r="F217" s="202"/>
      <c r="G217" s="202"/>
      <c r="H217" s="202"/>
      <c r="I217" s="202"/>
      <c r="J217" s="202"/>
      <c r="K217" s="202"/>
      <c r="L217" s="202"/>
      <c r="M217" s="202"/>
      <c r="N217" s="202"/>
      <c r="O217" s="202"/>
      <c r="P217" s="202"/>
      <c r="Q217" s="203"/>
    </row>
    <row r="218" spans="2:17">
      <c r="B218" s="201"/>
      <c r="C218" s="202"/>
      <c r="D218" s="202"/>
      <c r="E218" s="202"/>
      <c r="F218" s="202"/>
      <c r="G218" s="202"/>
      <c r="H218" s="202"/>
      <c r="I218" s="202"/>
      <c r="J218" s="202"/>
      <c r="K218" s="202"/>
      <c r="L218" s="202"/>
      <c r="M218" s="202"/>
      <c r="N218" s="202"/>
      <c r="O218" s="202"/>
      <c r="P218" s="202"/>
      <c r="Q218" s="203"/>
    </row>
    <row r="219" spans="2:17">
      <c r="B219" s="201"/>
      <c r="C219" s="202"/>
      <c r="D219" s="202"/>
      <c r="E219" s="202"/>
      <c r="F219" s="202"/>
      <c r="G219" s="202"/>
      <c r="H219" s="202"/>
      <c r="I219" s="202"/>
      <c r="J219" s="202"/>
      <c r="K219" s="202"/>
      <c r="L219" s="202"/>
      <c r="M219" s="202"/>
      <c r="N219" s="202"/>
      <c r="O219" s="202"/>
      <c r="P219" s="202"/>
      <c r="Q219" s="203"/>
    </row>
    <row r="220" spans="2:17">
      <c r="B220" s="201"/>
      <c r="C220" s="202"/>
      <c r="D220" s="202"/>
      <c r="E220" s="202"/>
      <c r="F220" s="202"/>
      <c r="G220" s="202"/>
      <c r="H220" s="202"/>
      <c r="I220" s="202"/>
      <c r="J220" s="202"/>
      <c r="K220" s="202"/>
      <c r="L220" s="202"/>
      <c r="M220" s="202"/>
      <c r="N220" s="202"/>
      <c r="O220" s="202"/>
      <c r="P220" s="202"/>
      <c r="Q220" s="203"/>
    </row>
    <row r="221" spans="2:17">
      <c r="B221" s="201"/>
      <c r="C221" s="202"/>
      <c r="D221" s="202"/>
      <c r="E221" s="202"/>
      <c r="F221" s="202"/>
      <c r="G221" s="202"/>
      <c r="H221" s="202"/>
      <c r="I221" s="202"/>
      <c r="J221" s="202"/>
      <c r="K221" s="202"/>
      <c r="L221" s="202"/>
      <c r="M221" s="202"/>
      <c r="N221" s="202"/>
      <c r="O221" s="202"/>
      <c r="P221" s="202"/>
      <c r="Q221" s="203"/>
    </row>
    <row r="222" spans="2:17" ht="13.15" customHeight="1">
      <c r="B222" s="204"/>
      <c r="C222" s="205"/>
      <c r="D222" s="205"/>
      <c r="E222" s="205"/>
      <c r="F222" s="205"/>
      <c r="G222" s="205"/>
      <c r="H222" s="205"/>
      <c r="I222" s="205"/>
      <c r="J222" s="205"/>
      <c r="K222" s="205"/>
      <c r="L222" s="205"/>
      <c r="M222" s="205"/>
      <c r="N222" s="205"/>
      <c r="O222" s="205"/>
      <c r="P222" s="205"/>
      <c r="Q222" s="206"/>
    </row>
    <row r="223" spans="2:17">
      <c r="B223" s="73"/>
      <c r="C223" s="73"/>
      <c r="D223" s="55"/>
      <c r="E223" s="55"/>
      <c r="F223" s="55"/>
      <c r="G223" s="55"/>
      <c r="H223" s="55"/>
      <c r="I223" s="55"/>
      <c r="J223" s="55"/>
      <c r="K223" s="55"/>
      <c r="L223" s="55"/>
      <c r="M223" s="55"/>
      <c r="N223" s="55"/>
      <c r="O223" s="55"/>
    </row>
    <row r="224" spans="2:17">
      <c r="B224" s="223" t="s">
        <v>234</v>
      </c>
      <c r="C224" s="223"/>
      <c r="D224" s="223"/>
      <c r="E224" s="223"/>
      <c r="F224" s="223"/>
      <c r="G224" s="223"/>
      <c r="H224" s="223"/>
      <c r="I224" s="223"/>
      <c r="J224" s="223"/>
      <c r="K224" s="223"/>
      <c r="L224" s="223"/>
      <c r="M224" s="223"/>
      <c r="N224" s="223"/>
      <c r="O224" s="223"/>
      <c r="P224" s="223"/>
      <c r="Q224" s="223"/>
    </row>
    <row r="225" spans="2:17" ht="30" customHeight="1">
      <c r="B225" s="223"/>
      <c r="C225" s="223"/>
      <c r="D225" s="223"/>
      <c r="E225" s="223"/>
      <c r="F225" s="223"/>
      <c r="G225" s="223"/>
      <c r="H225" s="223"/>
      <c r="I225" s="223"/>
      <c r="J225" s="223"/>
      <c r="K225" s="223"/>
      <c r="L225" s="223"/>
      <c r="M225" s="223"/>
      <c r="N225" s="223"/>
      <c r="O225" s="223"/>
      <c r="P225" s="223"/>
      <c r="Q225" s="223"/>
    </row>
    <row r="226" spans="2:17">
      <c r="B226" s="220"/>
      <c r="C226" s="221"/>
      <c r="D226" s="221"/>
      <c r="E226" s="221"/>
      <c r="F226" s="221"/>
      <c r="G226" s="221"/>
      <c r="H226" s="221"/>
      <c r="I226" s="221"/>
      <c r="J226" s="221"/>
      <c r="K226" s="221"/>
      <c r="L226" s="221"/>
      <c r="M226" s="221"/>
      <c r="N226" s="221"/>
      <c r="O226" s="221"/>
      <c r="P226" s="221"/>
      <c r="Q226" s="221"/>
    </row>
    <row r="227" spans="2:17">
      <c r="B227" s="221"/>
      <c r="C227" s="221"/>
      <c r="D227" s="221"/>
      <c r="E227" s="221"/>
      <c r="F227" s="221"/>
      <c r="G227" s="221"/>
      <c r="H227" s="221"/>
      <c r="I227" s="221"/>
      <c r="J227" s="221"/>
      <c r="K227" s="221"/>
      <c r="L227" s="221"/>
      <c r="M227" s="221"/>
      <c r="N227" s="221"/>
      <c r="O227" s="221"/>
      <c r="P227" s="221"/>
      <c r="Q227" s="221"/>
    </row>
    <row r="228" spans="2:17">
      <c r="B228" s="221"/>
      <c r="C228" s="221"/>
      <c r="D228" s="221"/>
      <c r="E228" s="221"/>
      <c r="F228" s="221"/>
      <c r="G228" s="221"/>
      <c r="H228" s="221"/>
      <c r="I228" s="221"/>
      <c r="J228" s="221"/>
      <c r="K228" s="221"/>
      <c r="L228" s="221"/>
      <c r="M228" s="221"/>
      <c r="N228" s="221"/>
      <c r="O228" s="221"/>
      <c r="P228" s="221"/>
      <c r="Q228" s="221"/>
    </row>
    <row r="229" spans="2:17">
      <c r="B229" s="221"/>
      <c r="C229" s="221"/>
      <c r="D229" s="221"/>
      <c r="E229" s="221"/>
      <c r="F229" s="221"/>
      <c r="G229" s="221"/>
      <c r="H229" s="221"/>
      <c r="I229" s="221"/>
      <c r="J229" s="221"/>
      <c r="K229" s="221"/>
      <c r="L229" s="221"/>
      <c r="M229" s="221"/>
      <c r="N229" s="221"/>
      <c r="O229" s="221"/>
      <c r="P229" s="221"/>
      <c r="Q229" s="221"/>
    </row>
    <row r="230" spans="2:17">
      <c r="B230" s="221"/>
      <c r="C230" s="221"/>
      <c r="D230" s="221"/>
      <c r="E230" s="221"/>
      <c r="F230" s="221"/>
      <c r="G230" s="221"/>
      <c r="H230" s="221"/>
      <c r="I230" s="221"/>
      <c r="J230" s="221"/>
      <c r="K230" s="221"/>
      <c r="L230" s="221"/>
      <c r="M230" s="221"/>
      <c r="N230" s="221"/>
      <c r="O230" s="221"/>
      <c r="P230" s="221"/>
      <c r="Q230" s="221"/>
    </row>
    <row r="231" spans="2:17">
      <c r="B231" s="221"/>
      <c r="C231" s="221"/>
      <c r="D231" s="221"/>
      <c r="E231" s="221"/>
      <c r="F231" s="221"/>
      <c r="G231" s="221"/>
      <c r="H231" s="221"/>
      <c r="I231" s="221"/>
      <c r="J231" s="221"/>
      <c r="K231" s="221"/>
      <c r="L231" s="221"/>
      <c r="M231" s="221"/>
      <c r="N231" s="221"/>
      <c r="O231" s="221"/>
      <c r="P231" s="221"/>
      <c r="Q231" s="221"/>
    </row>
    <row r="232" spans="2:17">
      <c r="B232" s="221"/>
      <c r="C232" s="221"/>
      <c r="D232" s="221"/>
      <c r="E232" s="221"/>
      <c r="F232" s="221"/>
      <c r="G232" s="221"/>
      <c r="H232" s="221"/>
      <c r="I232" s="221"/>
      <c r="J232" s="221"/>
      <c r="K232" s="221"/>
      <c r="L232" s="221"/>
      <c r="M232" s="221"/>
      <c r="N232" s="221"/>
      <c r="O232" s="221"/>
      <c r="P232" s="221"/>
      <c r="Q232" s="221"/>
    </row>
    <row r="233" spans="2:17">
      <c r="B233" s="221"/>
      <c r="C233" s="221"/>
      <c r="D233" s="221"/>
      <c r="E233" s="221"/>
      <c r="F233" s="221"/>
      <c r="G233" s="221"/>
      <c r="H233" s="221"/>
      <c r="I233" s="221"/>
      <c r="J233" s="221"/>
      <c r="K233" s="221"/>
      <c r="L233" s="221"/>
      <c r="M233" s="221"/>
      <c r="N233" s="221"/>
      <c r="O233" s="221"/>
      <c r="P233" s="221"/>
      <c r="Q233" s="221"/>
    </row>
    <row r="234" spans="2:17">
      <c r="B234" s="221"/>
      <c r="C234" s="221"/>
      <c r="D234" s="221"/>
      <c r="E234" s="221"/>
      <c r="F234" s="221"/>
      <c r="G234" s="221"/>
      <c r="H234" s="221"/>
      <c r="I234" s="221"/>
      <c r="J234" s="221"/>
      <c r="K234" s="221"/>
      <c r="L234" s="221"/>
      <c r="M234" s="221"/>
      <c r="N234" s="221"/>
      <c r="O234" s="221"/>
      <c r="P234" s="221"/>
      <c r="Q234" s="221"/>
    </row>
    <row r="235" spans="2:17">
      <c r="B235" s="221"/>
      <c r="C235" s="221"/>
      <c r="D235" s="221"/>
      <c r="E235" s="221"/>
      <c r="F235" s="221"/>
      <c r="G235" s="221"/>
      <c r="H235" s="221"/>
      <c r="I235" s="221"/>
      <c r="J235" s="221"/>
      <c r="K235" s="221"/>
      <c r="L235" s="221"/>
      <c r="M235" s="221"/>
      <c r="N235" s="221"/>
      <c r="O235" s="221"/>
      <c r="P235" s="221"/>
      <c r="Q235" s="221"/>
    </row>
    <row r="236" spans="2:17">
      <c r="B236" s="221"/>
      <c r="C236" s="221"/>
      <c r="D236" s="221"/>
      <c r="E236" s="221"/>
      <c r="F236" s="221"/>
      <c r="G236" s="221"/>
      <c r="H236" s="221"/>
      <c r="I236" s="221"/>
      <c r="J236" s="221"/>
      <c r="K236" s="221"/>
      <c r="L236" s="221"/>
      <c r="M236" s="221"/>
      <c r="N236" s="221"/>
      <c r="O236" s="221"/>
      <c r="P236" s="221"/>
      <c r="Q236" s="221"/>
    </row>
    <row r="237" spans="2:17">
      <c r="B237" s="221"/>
      <c r="C237" s="221"/>
      <c r="D237" s="221"/>
      <c r="E237" s="221"/>
      <c r="F237" s="221"/>
      <c r="G237" s="221"/>
      <c r="H237" s="221"/>
      <c r="I237" s="221"/>
      <c r="J237" s="221"/>
      <c r="K237" s="221"/>
      <c r="L237" s="221"/>
      <c r="M237" s="221"/>
      <c r="N237" s="221"/>
      <c r="O237" s="221"/>
      <c r="P237" s="221"/>
      <c r="Q237" s="221"/>
    </row>
    <row r="238" spans="2:17">
      <c r="B238" s="221"/>
      <c r="C238" s="221"/>
      <c r="D238" s="221"/>
      <c r="E238" s="221"/>
      <c r="F238" s="221"/>
      <c r="G238" s="221"/>
      <c r="H238" s="221"/>
      <c r="I238" s="221"/>
      <c r="J238" s="221"/>
      <c r="K238" s="221"/>
      <c r="L238" s="221"/>
      <c r="M238" s="221"/>
      <c r="N238" s="221"/>
      <c r="O238" s="221"/>
      <c r="P238" s="221"/>
      <c r="Q238" s="221"/>
    </row>
    <row r="239" spans="2:17">
      <c r="B239" s="221"/>
      <c r="C239" s="221"/>
      <c r="D239" s="221"/>
      <c r="E239" s="221"/>
      <c r="F239" s="221"/>
      <c r="G239" s="221"/>
      <c r="H239" s="221"/>
      <c r="I239" s="221"/>
      <c r="J239" s="221"/>
      <c r="K239" s="221"/>
      <c r="L239" s="221"/>
      <c r="M239" s="221"/>
      <c r="N239" s="221"/>
      <c r="O239" s="221"/>
      <c r="P239" s="221"/>
      <c r="Q239" s="221"/>
    </row>
    <row r="240" spans="2:17">
      <c r="B240" s="221"/>
      <c r="C240" s="221"/>
      <c r="D240" s="221"/>
      <c r="E240" s="221"/>
      <c r="F240" s="221"/>
      <c r="G240" s="221"/>
      <c r="H240" s="221"/>
      <c r="I240" s="221"/>
      <c r="J240" s="221"/>
      <c r="K240" s="221"/>
      <c r="L240" s="221"/>
      <c r="M240" s="221"/>
      <c r="N240" s="221"/>
      <c r="O240" s="221"/>
      <c r="P240" s="221"/>
      <c r="Q240" s="221"/>
    </row>
    <row r="241" spans="2:17">
      <c r="B241" s="221"/>
      <c r="C241" s="221"/>
      <c r="D241" s="221"/>
      <c r="E241" s="221"/>
      <c r="F241" s="221"/>
      <c r="G241" s="221"/>
      <c r="H241" s="221"/>
      <c r="I241" s="221"/>
      <c r="J241" s="221"/>
      <c r="K241" s="221"/>
      <c r="L241" s="221"/>
      <c r="M241" s="221"/>
      <c r="N241" s="221"/>
      <c r="O241" s="221"/>
      <c r="P241" s="221"/>
      <c r="Q241" s="221"/>
    </row>
    <row r="242" spans="2:17">
      <c r="B242" s="221"/>
      <c r="C242" s="221"/>
      <c r="D242" s="221"/>
      <c r="E242" s="221"/>
      <c r="F242" s="221"/>
      <c r="G242" s="221"/>
      <c r="H242" s="221"/>
      <c r="I242" s="221"/>
      <c r="J242" s="221"/>
      <c r="K242" s="221"/>
      <c r="L242" s="221"/>
      <c r="M242" s="221"/>
      <c r="N242" s="221"/>
      <c r="O242" s="221"/>
      <c r="P242" s="221"/>
      <c r="Q242" s="221"/>
    </row>
    <row r="243" spans="2:17">
      <c r="B243" s="221"/>
      <c r="C243" s="221"/>
      <c r="D243" s="221"/>
      <c r="E243" s="221"/>
      <c r="F243" s="221"/>
      <c r="G243" s="221"/>
      <c r="H243" s="221"/>
      <c r="I243" s="221"/>
      <c r="J243" s="221"/>
      <c r="K243" s="221"/>
      <c r="L243" s="221"/>
      <c r="M243" s="221"/>
      <c r="N243" s="221"/>
      <c r="O243" s="221"/>
      <c r="P243" s="221"/>
      <c r="Q243" s="221"/>
    </row>
    <row r="244" spans="2:17">
      <c r="B244" s="221"/>
      <c r="C244" s="221"/>
      <c r="D244" s="221"/>
      <c r="E244" s="221"/>
      <c r="F244" s="221"/>
      <c r="G244" s="221"/>
      <c r="H244" s="221"/>
      <c r="I244" s="221"/>
      <c r="J244" s="221"/>
      <c r="K244" s="221"/>
      <c r="L244" s="221"/>
      <c r="M244" s="221"/>
      <c r="N244" s="221"/>
      <c r="O244" s="221"/>
      <c r="P244" s="221"/>
      <c r="Q244" s="221"/>
    </row>
    <row r="245" spans="2:17">
      <c r="B245" s="221"/>
      <c r="C245" s="221"/>
      <c r="D245" s="221"/>
      <c r="E245" s="221"/>
      <c r="F245" s="221"/>
      <c r="G245" s="221"/>
      <c r="H245" s="221"/>
      <c r="I245" s="221"/>
      <c r="J245" s="221"/>
      <c r="K245" s="221"/>
      <c r="L245" s="221"/>
      <c r="M245" s="221"/>
      <c r="N245" s="221"/>
      <c r="O245" s="221"/>
      <c r="P245" s="221"/>
      <c r="Q245" s="221"/>
    </row>
    <row r="246" spans="2:17">
      <c r="B246" s="221"/>
      <c r="C246" s="221"/>
      <c r="D246" s="221"/>
      <c r="E246" s="221"/>
      <c r="F246" s="221"/>
      <c r="G246" s="221"/>
      <c r="H246" s="221"/>
      <c r="I246" s="221"/>
      <c r="J246" s="221"/>
      <c r="K246" s="221"/>
      <c r="L246" s="221"/>
      <c r="M246" s="221"/>
      <c r="N246" s="221"/>
      <c r="O246" s="221"/>
      <c r="P246" s="221"/>
      <c r="Q246" s="221"/>
    </row>
    <row r="247" spans="2:17">
      <c r="B247" s="221"/>
      <c r="C247" s="221"/>
      <c r="D247" s="221"/>
      <c r="E247" s="221"/>
      <c r="F247" s="221"/>
      <c r="G247" s="221"/>
      <c r="H247" s="221"/>
      <c r="I247" s="221"/>
      <c r="J247" s="221"/>
      <c r="K247" s="221"/>
      <c r="L247" s="221"/>
      <c r="M247" s="221"/>
      <c r="N247" s="221"/>
      <c r="O247" s="221"/>
      <c r="P247" s="221"/>
      <c r="Q247" s="221"/>
    </row>
    <row r="248" spans="2:17">
      <c r="B248" s="221"/>
      <c r="C248" s="221"/>
      <c r="D248" s="221"/>
      <c r="E248" s="221"/>
      <c r="F248" s="221"/>
      <c r="G248" s="221"/>
      <c r="H248" s="221"/>
      <c r="I248" s="221"/>
      <c r="J248" s="221"/>
      <c r="K248" s="221"/>
      <c r="L248" s="221"/>
      <c r="M248" s="221"/>
      <c r="N248" s="221"/>
      <c r="O248" s="221"/>
      <c r="P248" s="221"/>
      <c r="Q248" s="221"/>
    </row>
    <row r="249" spans="2:17" ht="13.15" customHeight="1">
      <c r="B249" s="221"/>
      <c r="C249" s="221"/>
      <c r="D249" s="221"/>
      <c r="E249" s="221"/>
      <c r="F249" s="221"/>
      <c r="G249" s="221"/>
      <c r="H249" s="221"/>
      <c r="I249" s="221"/>
      <c r="J249" s="221"/>
      <c r="K249" s="221"/>
      <c r="L249" s="221"/>
      <c r="M249" s="221"/>
      <c r="N249" s="221"/>
      <c r="O249" s="221"/>
      <c r="P249" s="221"/>
      <c r="Q249" s="221"/>
    </row>
    <row r="250" spans="2:17" ht="15" customHeight="1">
      <c r="B250" s="222"/>
      <c r="C250" s="222"/>
      <c r="D250" s="222"/>
      <c r="E250" s="222"/>
      <c r="F250" s="222"/>
      <c r="G250" s="222"/>
      <c r="H250" s="222"/>
      <c r="I250" s="222"/>
      <c r="J250" s="222"/>
      <c r="K250" s="222"/>
      <c r="L250" s="222"/>
      <c r="M250" s="222"/>
      <c r="N250" s="74"/>
      <c r="O250" s="74"/>
    </row>
  </sheetData>
  <sheetProtection autoFilter="0"/>
  <protectedRanges>
    <protectedRange sqref="D10:E10 P10:Q10 N21:O21 P111 B181:Q187 E21:F23 X3:X7 I21 M11 L10 I10:J10 B226:Q249 B190:Q196 B199:Q222 B126:Q149 N16:O19 I16:I19 E16:F19 O22:O23 K22:L23 B153:Q176 B27:Q58 B64:Q106 X9" name="Intervalo3"/>
    <protectedRange sqref="D10:E10 P10:Q10 N21:O21 P111 B181:Q187 E21:F23 X3:X7 I21 M11 L10 I10:J10 B226:Q249 B190:Q196 B199:Q222 B126:Q149 N16:O19 I16:I19 E16:F19 O22:O23 K22:L23 B153:Q176 B27:Q58 B64:Q106 X9" name="Intervalo1"/>
    <protectedRange sqref="D10:E10 P10:Q10 N21:O21 P111 B181:Q187 E21:F23 X3:X7 I21 M11 L10 I10:J10 B226:Q249 B190:Q196 B199:Q222 B126:Q149 N16:O19 I16:I19 E16:F19 O22:O23 K22:L23 B153:Q176 B27:Q58 B64:Q106 X9" name="Intervalo2"/>
    <protectedRange sqref="J13:K13 D13:E13" name="Intervalo3_1"/>
    <protectedRange sqref="J13:K13 D13:E13" name="Intervalo1_1"/>
    <protectedRange sqref="J13:K13 D13:E13" name="Intervalo2_1"/>
    <protectedRange sqref="P117:P119 P110 P112" name="Intervalo3_2"/>
    <protectedRange sqref="P117:P119 P110 P112" name="Intervalo1_2"/>
    <protectedRange sqref="P117:P119 P110 P112" name="Intervalo2_2"/>
    <protectedRange sqref="X8 P8:Q8 D8:N8" name="Intervalo3_6"/>
    <protectedRange sqref="X8 P8:Q8 D8:N8" name="Intervalo1_6"/>
    <protectedRange sqref="X8 P8:Q8 D8:N8" name="Intervalo2_6"/>
  </protectedRanges>
  <mergeCells count="74">
    <mergeCell ref="B226:Q249"/>
    <mergeCell ref="B250:M250"/>
    <mergeCell ref="B180:Q187"/>
    <mergeCell ref="B188:Q188"/>
    <mergeCell ref="B189:Q196"/>
    <mergeCell ref="B198:Q198"/>
    <mergeCell ref="B199:Q222"/>
    <mergeCell ref="B224:Q225"/>
    <mergeCell ref="B179:Q179"/>
    <mergeCell ref="C118:H118"/>
    <mergeCell ref="O118:P118"/>
    <mergeCell ref="C119:H119"/>
    <mergeCell ref="O119:P119"/>
    <mergeCell ref="B122:Q122"/>
    <mergeCell ref="B124:Q124"/>
    <mergeCell ref="B125:Q125"/>
    <mergeCell ref="B126:Q149"/>
    <mergeCell ref="B152:Q152"/>
    <mergeCell ref="B153:Q176"/>
    <mergeCell ref="B178:Q178"/>
    <mergeCell ref="C114:H114"/>
    <mergeCell ref="L114:Q116"/>
    <mergeCell ref="C115:H115"/>
    <mergeCell ref="C116:H116"/>
    <mergeCell ref="C117:H117"/>
    <mergeCell ref="O117:P117"/>
    <mergeCell ref="B61:Q61"/>
    <mergeCell ref="C111:H111"/>
    <mergeCell ref="L111:O113"/>
    <mergeCell ref="P111:Q113"/>
    <mergeCell ref="C112:H112"/>
    <mergeCell ref="C113:H113"/>
    <mergeCell ref="B64:Q106"/>
    <mergeCell ref="C109:H109"/>
    <mergeCell ref="L109:O109"/>
    <mergeCell ref="P109:Q109"/>
    <mergeCell ref="C110:H110"/>
    <mergeCell ref="C18:D18"/>
    <mergeCell ref="E18:M18"/>
    <mergeCell ref="N18:P18"/>
    <mergeCell ref="B63:Q63"/>
    <mergeCell ref="C19:D19"/>
    <mergeCell ref="E19:M19"/>
    <mergeCell ref="N19:P19"/>
    <mergeCell ref="C21:D21"/>
    <mergeCell ref="N21:P21"/>
    <mergeCell ref="C22:D23"/>
    <mergeCell ref="I22:J23"/>
    <mergeCell ref="N22:O23"/>
    <mergeCell ref="P22:P23"/>
    <mergeCell ref="B25:Q25"/>
    <mergeCell ref="B26:Q26"/>
    <mergeCell ref="B27:Q58"/>
    <mergeCell ref="I10:J10"/>
    <mergeCell ref="M10:O10"/>
    <mergeCell ref="C17:D17"/>
    <mergeCell ref="E17:M17"/>
    <mergeCell ref="N17:P17"/>
    <mergeCell ref="K22:L23"/>
    <mergeCell ref="B2:E3"/>
    <mergeCell ref="B5:Q5"/>
    <mergeCell ref="B8:C8"/>
    <mergeCell ref="D8:N8"/>
    <mergeCell ref="P8:Q8"/>
    <mergeCell ref="P10:Q10"/>
    <mergeCell ref="B13:C13"/>
    <mergeCell ref="H13:I13"/>
    <mergeCell ref="J14:Q15"/>
    <mergeCell ref="C16:D16"/>
    <mergeCell ref="E16:M16"/>
    <mergeCell ref="N16:P16"/>
    <mergeCell ref="B10:C10"/>
    <mergeCell ref="D10:E10"/>
    <mergeCell ref="G10:H10"/>
  </mergeCells>
  <dataValidations count="3">
    <dataValidation type="textLength" operator="lessThan" allowBlank="1" showInputMessage="1" showErrorMessage="1" sqref="B199:Q222" xr:uid="{00000000-0002-0000-0000-000000000000}">
      <formula1>7001</formula1>
    </dataValidation>
    <dataValidation type="textLength" operator="lessThan" allowBlank="1" showInputMessage="1" showErrorMessage="1" sqref="B126:Q149 B226:Q249 B153:Q176 B181:Q187 B190:Q196" xr:uid="{00000000-0002-0000-0000-000001000000}">
      <formula1>3501</formula1>
    </dataValidation>
    <dataValidation type="textLength" operator="lessThan" allowBlank="1" showInputMessage="1" showErrorMessage="1" sqref="B27:Q58 B64:Q106" xr:uid="{00000000-0002-0000-0000-000002000000}">
      <formula1>6001</formula1>
    </dataValidation>
  </dataValidations>
  <printOptions horizontalCentered="1"/>
  <pageMargins left="0.31496062992125984" right="0.31496062992125984" top="0.74803149606299213" bottom="0.35433070866141736" header="0.31496062992125984" footer="0.31496062992125984"/>
  <pageSetup paperSize="9" scale="48" fitToHeight="9" orientation="portrait" r:id="rId1"/>
  <headerFooter>
    <oddFooter>&amp;R&amp;P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3000000}">
          <x14:formula1>
            <xm:f>Auxiliar!$B$5:$B$12</xm:f>
          </x14:formula1>
          <xm:sqref>I10:J10</xm:sqref>
        </x14:dataValidation>
        <x14:dataValidation type="list" allowBlank="1" showInputMessage="1" showErrorMessage="1" xr:uid="{00000000-0002-0000-0000-000004000000}">
          <x14:formula1>
            <xm:f>Auxiliar!$C$5:$C$7</xm:f>
          </x14:formula1>
          <xm:sqref>D10:E10</xm:sqref>
        </x14:dataValidation>
        <x14:dataValidation type="list" allowBlank="1" showInputMessage="1" showErrorMessage="1" xr:uid="{00000000-0002-0000-0000-000005000000}">
          <x14:formula1>
            <xm:f>Auxiliar!$C$11:$C$12</xm:f>
          </x14:formula1>
          <xm:sqref>I110:I119</xm:sqref>
        </x14:dataValidation>
        <x14:dataValidation type="list" allowBlank="1" showInputMessage="1" showErrorMessage="1" xr:uid="{00000000-0002-0000-0000-000006000000}">
          <x14:formula1>
            <xm:f>Auxiliar!$D$11:$D$19</xm:f>
          </x14:formula1>
          <xm:sqref>J110:J119</xm:sqref>
        </x14:dataValidation>
        <x14:dataValidation type="list" allowBlank="1" showInputMessage="1" showErrorMessage="1" xr:uid="{00000000-0002-0000-0000-000007000000}">
          <x14:formula1>
            <xm:f>Auxiliar!$A$23:$A$40</xm:f>
          </x14:formula1>
          <xm:sqref>C110:H119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54"/>
  <sheetViews>
    <sheetView showGridLines="0" tabSelected="1" topLeftCell="A43" zoomScaleNormal="100" workbookViewId="0">
      <selection activeCell="C21" sqref="C21"/>
    </sheetView>
  </sheetViews>
  <sheetFormatPr defaultRowHeight="15"/>
  <cols>
    <col min="1" max="1" width="12.7109375" customWidth="1"/>
    <col min="2" max="2" width="10" customWidth="1"/>
    <col min="3" max="3" width="82" customWidth="1"/>
    <col min="4" max="4" width="3" style="10" customWidth="1"/>
    <col min="5" max="5" width="9.7109375" style="10" customWidth="1"/>
    <col min="6" max="6" width="15.85546875" customWidth="1"/>
    <col min="7" max="7" width="17" customWidth="1"/>
    <col min="8" max="10" width="17" style="8" customWidth="1"/>
    <col min="11" max="11" width="17" customWidth="1"/>
    <col min="12" max="14" width="15.5703125" customWidth="1"/>
    <col min="15" max="15" width="17" bestFit="1" customWidth="1"/>
    <col min="16" max="16" width="13.140625" bestFit="1" customWidth="1"/>
    <col min="23" max="25" width="0" hidden="1" customWidth="1"/>
    <col min="34" max="34" width="9.140625" hidden="1" customWidth="1"/>
    <col min="35" max="36" width="9.140625" customWidth="1"/>
  </cols>
  <sheetData>
    <row r="1" spans="1:34" ht="18.75">
      <c r="H1" s="84"/>
    </row>
    <row r="2" spans="1:34" ht="14.45" customHeight="1">
      <c r="H2" s="84" t="s">
        <v>246</v>
      </c>
      <c r="I2" s="111"/>
      <c r="J2" s="111"/>
      <c r="K2" s="112"/>
      <c r="L2" s="112"/>
      <c r="M2" s="112"/>
      <c r="N2" s="112"/>
    </row>
    <row r="3" spans="1:34" ht="20.45" customHeight="1">
      <c r="B3" s="227">
        <f>'Memória Desc_+CO3SO Interior'!D8</f>
        <v>0</v>
      </c>
      <c r="C3" s="228"/>
      <c r="D3" s="107"/>
      <c r="E3" s="227">
        <f>'Memória Desc_+CO3SO Interior'!P8</f>
        <v>0</v>
      </c>
      <c r="F3" s="228"/>
      <c r="H3" s="224" t="s">
        <v>278</v>
      </c>
      <c r="I3" s="224"/>
      <c r="J3" s="224"/>
      <c r="K3" s="224"/>
      <c r="L3" s="224"/>
      <c r="M3" s="224"/>
      <c r="N3" s="224"/>
    </row>
    <row r="4" spans="1:34" ht="6.6" customHeight="1">
      <c r="B4" s="80"/>
      <c r="C4" s="80"/>
      <c r="D4" s="81"/>
      <c r="E4" s="81"/>
      <c r="F4" s="80"/>
      <c r="H4" s="224"/>
      <c r="I4" s="224"/>
      <c r="J4" s="224"/>
      <c r="K4" s="224"/>
      <c r="L4" s="224"/>
      <c r="M4" s="224"/>
      <c r="N4" s="224"/>
    </row>
    <row r="5" spans="1:34" ht="18.75" customHeight="1">
      <c r="B5" s="225" t="s">
        <v>1</v>
      </c>
      <c r="C5" s="226"/>
      <c r="D5" s="78"/>
      <c r="E5" s="261">
        <v>438.81</v>
      </c>
      <c r="F5" s="261"/>
      <c r="G5" s="17"/>
      <c r="H5" s="224"/>
      <c r="I5" s="224"/>
      <c r="J5" s="224"/>
      <c r="K5" s="224"/>
      <c r="L5" s="224"/>
      <c r="M5" s="224"/>
      <c r="N5" s="224"/>
    </row>
    <row r="6" spans="1:34" ht="12.75" customHeight="1">
      <c r="B6" s="79"/>
      <c r="C6" s="79"/>
      <c r="D6" s="8"/>
      <c r="E6" s="8"/>
      <c r="F6" s="8"/>
      <c r="G6" s="8"/>
      <c r="H6" s="224"/>
      <c r="I6" s="224"/>
      <c r="J6" s="224"/>
      <c r="K6" s="224"/>
      <c r="L6" s="224"/>
      <c r="M6" s="224"/>
      <c r="N6" s="224"/>
    </row>
    <row r="7" spans="1:34" ht="20.45" customHeight="1">
      <c r="B7" s="225" t="s">
        <v>172</v>
      </c>
      <c r="C7" s="226"/>
      <c r="D7" s="78"/>
      <c r="E7" s="238">
        <v>0.23749999999999999</v>
      </c>
      <c r="F7" s="238"/>
      <c r="G7" s="83"/>
      <c r="H7" s="224"/>
      <c r="I7" s="224"/>
      <c r="J7" s="224"/>
      <c r="K7" s="224"/>
      <c r="L7" s="224"/>
      <c r="M7" s="224"/>
      <c r="N7" s="224"/>
      <c r="AH7" t="s">
        <v>276</v>
      </c>
    </row>
    <row r="8" spans="1:34" ht="6.6" customHeight="1">
      <c r="B8" s="82"/>
      <c r="C8" s="82"/>
      <c r="D8" s="81"/>
      <c r="E8" s="108"/>
      <c r="F8" s="108"/>
      <c r="G8" s="8"/>
      <c r="H8" s="224"/>
      <c r="I8" s="224"/>
      <c r="J8" s="224"/>
      <c r="K8" s="224"/>
      <c r="L8" s="224"/>
      <c r="M8" s="224"/>
      <c r="N8" s="224"/>
      <c r="AH8" t="s">
        <v>0</v>
      </c>
    </row>
    <row r="9" spans="1:34" ht="11.25" customHeight="1">
      <c r="B9" s="82"/>
      <c r="C9" s="82"/>
      <c r="D9" s="78"/>
      <c r="E9" s="108"/>
      <c r="F9" s="108"/>
      <c r="G9" s="8"/>
      <c r="H9" s="224"/>
      <c r="I9" s="224"/>
      <c r="J9" s="224"/>
      <c r="K9" s="224"/>
      <c r="L9" s="224"/>
      <c r="M9" s="224"/>
      <c r="N9" s="224"/>
    </row>
    <row r="10" spans="1:34" ht="20.45" customHeight="1">
      <c r="B10" s="225" t="s">
        <v>125</v>
      </c>
      <c r="C10" s="226"/>
      <c r="D10" s="78"/>
      <c r="E10" s="262"/>
      <c r="F10" s="262"/>
      <c r="G10" s="8"/>
      <c r="H10" s="224"/>
      <c r="I10" s="224"/>
      <c r="J10" s="224"/>
      <c r="K10" s="224"/>
      <c r="L10" s="224"/>
      <c r="M10" s="224"/>
      <c r="N10" s="224"/>
    </row>
    <row r="11" spans="1:34" ht="16.5" customHeight="1">
      <c r="B11" s="79"/>
      <c r="C11" s="79"/>
      <c r="D11" s="78"/>
      <c r="E11" s="8"/>
      <c r="F11" s="8"/>
      <c r="G11" s="8"/>
      <c r="H11" s="224"/>
      <c r="I11" s="224"/>
      <c r="J11" s="224"/>
      <c r="K11" s="224"/>
      <c r="L11" s="224"/>
      <c r="M11" s="224"/>
      <c r="N11" s="224"/>
    </row>
    <row r="12" spans="1:34" ht="19.5" customHeight="1">
      <c r="B12" s="225" t="s">
        <v>178</v>
      </c>
      <c r="C12" s="226"/>
      <c r="D12" s="78"/>
      <c r="E12" s="262"/>
      <c r="F12" s="262"/>
      <c r="G12" s="8"/>
      <c r="H12" s="224"/>
      <c r="I12" s="224"/>
      <c r="J12" s="224"/>
      <c r="K12" s="224"/>
      <c r="L12" s="224"/>
      <c r="M12" s="224"/>
      <c r="N12" s="224"/>
    </row>
    <row r="13" spans="1:34" ht="16.5" customHeight="1">
      <c r="B13" s="22"/>
      <c r="C13" s="22"/>
      <c r="D13" s="9"/>
      <c r="E13" s="9"/>
      <c r="F13" s="22"/>
      <c r="G13" s="22"/>
    </row>
    <row r="14" spans="1:34" ht="22.15" customHeight="1">
      <c r="A14" s="229" t="s">
        <v>161</v>
      </c>
      <c r="B14" s="232" t="s">
        <v>235</v>
      </c>
      <c r="C14" s="233"/>
      <c r="E14" s="263" t="s">
        <v>236</v>
      </c>
      <c r="F14" s="264"/>
      <c r="G14" s="264"/>
      <c r="H14" s="264"/>
      <c r="I14" s="264"/>
      <c r="J14" s="264"/>
      <c r="K14" s="264"/>
      <c r="L14" s="233"/>
      <c r="M14" s="265" t="s">
        <v>237</v>
      </c>
      <c r="N14" s="272" t="s">
        <v>238</v>
      </c>
    </row>
    <row r="15" spans="1:34" ht="45" customHeight="1">
      <c r="A15" s="230"/>
      <c r="B15" s="234"/>
      <c r="C15" s="235"/>
      <c r="E15" s="126" t="s">
        <v>160</v>
      </c>
      <c r="F15" s="76" t="s">
        <v>163</v>
      </c>
      <c r="G15" s="76" t="s">
        <v>176</v>
      </c>
      <c r="H15" s="76" t="s">
        <v>239</v>
      </c>
      <c r="I15" s="77" t="s">
        <v>240</v>
      </c>
      <c r="J15" s="77" t="s">
        <v>245</v>
      </c>
      <c r="K15" s="77" t="s">
        <v>241</v>
      </c>
      <c r="L15" s="75" t="s">
        <v>242</v>
      </c>
      <c r="M15" s="266"/>
      <c r="N15" s="273"/>
    </row>
    <row r="16" spans="1:34" ht="21" customHeight="1">
      <c r="A16" s="231"/>
      <c r="B16" s="236"/>
      <c r="C16" s="237"/>
      <c r="E16" s="127" t="s">
        <v>164</v>
      </c>
      <c r="F16" s="128" t="s">
        <v>165</v>
      </c>
      <c r="G16" s="128" t="s">
        <v>166</v>
      </c>
      <c r="H16" s="128" t="s">
        <v>173</v>
      </c>
      <c r="I16" s="129" t="s">
        <v>167</v>
      </c>
      <c r="J16" s="129" t="s">
        <v>174</v>
      </c>
      <c r="K16" s="129" t="s">
        <v>175</v>
      </c>
      <c r="L16" s="130" t="s">
        <v>177</v>
      </c>
      <c r="M16" s="131" t="s">
        <v>243</v>
      </c>
      <c r="N16" s="132" t="s">
        <v>244</v>
      </c>
    </row>
    <row r="17" spans="1:25" ht="60" customHeight="1">
      <c r="A17" s="113" t="str">
        <f>IF(C17&lt;&gt;"",1,"")</f>
        <v/>
      </c>
      <c r="B17" s="115" t="str">
        <f>IFERROR(VLOOKUP(C17,Auxiliar!$A$23:$B$39,2,FALSE),"")</f>
        <v/>
      </c>
      <c r="C17" s="114"/>
      <c r="D17" s="116"/>
      <c r="E17" s="109"/>
      <c r="F17" s="117" t="str">
        <f>IF(C17="","",ROUND($E$5*2.5*E17,2))</f>
        <v/>
      </c>
      <c r="G17" s="117" t="str">
        <f>IF(C17="","",IF(OR($E$10="SIM",Y17="d",$E$12="SIM"),ROUND($E$5*0.5*E17,2),0))</f>
        <v/>
      </c>
      <c r="H17" s="117" t="str">
        <f>IF(C17="","",ROUND((F17+G17)*$E$7,2))</f>
        <v/>
      </c>
      <c r="I17" s="110"/>
      <c r="J17" s="118" t="str">
        <f>IF(C17="","",ROUND(I17*E17,2))</f>
        <v/>
      </c>
      <c r="K17" s="118" t="str">
        <f>IF(J17="","",ROUND(J17*$E$7,2))</f>
        <v/>
      </c>
      <c r="L17" s="117" t="str">
        <f>IF(C17="","",IF(F17+G17+H17&lt;J17+K17,F17+G17+H17,J17+K17))</f>
        <v/>
      </c>
      <c r="M17" s="117" t="str">
        <f>IF(L17="","",ROUND(L17*0.4,2))</f>
        <v/>
      </c>
      <c r="N17" s="119" t="str">
        <f>IF(M17="","",L17+M17)</f>
        <v/>
      </c>
      <c r="O17" s="23"/>
      <c r="P17" s="2"/>
      <c r="Q17" s="18"/>
      <c r="Y17" t="str">
        <f t="shared" ref="Y17:Y37" si="0">LEFT(B17,1)</f>
        <v/>
      </c>
    </row>
    <row r="18" spans="1:25" ht="60" customHeight="1">
      <c r="A18" s="113" t="str">
        <f>IF(C18&lt;&gt;"",A17+1,"")</f>
        <v/>
      </c>
      <c r="B18" s="115" t="str">
        <f>IFERROR(VLOOKUP(C18,Auxiliar!$A$23:$B$39,2,FALSE),"")</f>
        <v/>
      </c>
      <c r="C18" s="114"/>
      <c r="D18" s="116"/>
      <c r="E18" s="109"/>
      <c r="F18" s="117" t="str">
        <f t="shared" ref="F18:F19" si="1">IF(C18="","",ROUND($E$5*2.5*E18,2))</f>
        <v/>
      </c>
      <c r="G18" s="117" t="str">
        <f t="shared" ref="G18:G19" si="2">IF(C18="","",IF(OR($E$10="SIM",Y18="d",$E$12="SIM"),ROUND($E$5*0.5*E18,2),0))</f>
        <v/>
      </c>
      <c r="H18" s="117" t="str">
        <f t="shared" ref="H18:H19" si="3">IF(C18="","",ROUND((F18+G18)*$E$7,2))</f>
        <v/>
      </c>
      <c r="I18" s="110"/>
      <c r="J18" s="118" t="str">
        <f t="shared" ref="J18:J19" si="4">IF(C18="","",ROUND(I18*E18,2))</f>
        <v/>
      </c>
      <c r="K18" s="118" t="str">
        <f t="shared" ref="K18:K19" si="5">IF(J18="","",ROUND(J18*$E$7,2))</f>
        <v/>
      </c>
      <c r="L18" s="117" t="str">
        <f t="shared" ref="L18:L19" si="6">IF(C18="","",IF(F18+G18+H18&lt;J18+K18,F18+G18+H18,J18+K18))</f>
        <v/>
      </c>
      <c r="M18" s="117" t="str">
        <f t="shared" ref="M18:M19" si="7">IF(L18="","",ROUND(L18*0.4,2))</f>
        <v/>
      </c>
      <c r="N18" s="119" t="str">
        <f t="shared" ref="N18:N19" si="8">IF(M18="","",L18+M18)</f>
        <v/>
      </c>
      <c r="O18" s="20"/>
      <c r="Y18" t="str">
        <f t="shared" si="0"/>
        <v/>
      </c>
    </row>
    <row r="19" spans="1:25" ht="60" customHeight="1">
      <c r="A19" s="113" t="str">
        <f t="shared" ref="A19:A20" si="9">IF(C19&lt;&gt;"",A18+1,"")</f>
        <v/>
      </c>
      <c r="B19" s="115" t="str">
        <f>IFERROR(VLOOKUP(C19,Auxiliar!$A$23:$B$39,2,FALSE),"")</f>
        <v/>
      </c>
      <c r="C19" s="114"/>
      <c r="D19" s="116"/>
      <c r="E19" s="109"/>
      <c r="F19" s="117" t="str">
        <f t="shared" si="1"/>
        <v/>
      </c>
      <c r="G19" s="117" t="str">
        <f t="shared" si="2"/>
        <v/>
      </c>
      <c r="H19" s="117" t="str">
        <f t="shared" si="3"/>
        <v/>
      </c>
      <c r="I19" s="110"/>
      <c r="J19" s="118" t="str">
        <f t="shared" si="4"/>
        <v/>
      </c>
      <c r="K19" s="118" t="str">
        <f t="shared" si="5"/>
        <v/>
      </c>
      <c r="L19" s="117" t="str">
        <f t="shared" si="6"/>
        <v/>
      </c>
      <c r="M19" s="117" t="str">
        <f t="shared" si="7"/>
        <v/>
      </c>
      <c r="N19" s="119" t="str">
        <f t="shared" si="8"/>
        <v/>
      </c>
      <c r="O19" s="20"/>
      <c r="Y19" t="str">
        <f t="shared" si="0"/>
        <v/>
      </c>
    </row>
    <row r="20" spans="1:25" ht="60" customHeight="1">
      <c r="A20" s="113" t="str">
        <f t="shared" si="9"/>
        <v/>
      </c>
      <c r="B20" s="115" t="str">
        <f>IFERROR(VLOOKUP(C20,Auxiliar!$A$23:$B$39,2,FALSE),"")</f>
        <v/>
      </c>
      <c r="C20" s="114"/>
      <c r="D20" s="116"/>
      <c r="E20" s="109"/>
      <c r="F20" s="117" t="str">
        <f>IF(C20="","",ROUND($E$5*2*E20,2))</f>
        <v/>
      </c>
      <c r="G20" s="117" t="str">
        <f t="shared" ref="G20" si="10">IF(C20="","",IF(OR($E$10="SIM",Y20="d",$E$12="SIM"),ROUND($E$5*0.5*E20,2),0))</f>
        <v/>
      </c>
      <c r="H20" s="117" t="str">
        <f t="shared" ref="H20" si="11">IF(C20="","",ROUND((F20+G20)*$E$7,2))</f>
        <v/>
      </c>
      <c r="I20" s="110"/>
      <c r="J20" s="118" t="str">
        <f t="shared" ref="J20" si="12">IF(C20="","",ROUND(I20*E20,2))</f>
        <v/>
      </c>
      <c r="K20" s="118" t="str">
        <f t="shared" ref="K20:K36" si="13">IF(J20="","",ROUND(J20*$E$7,2))</f>
        <v/>
      </c>
      <c r="L20" s="117" t="str">
        <f t="shared" ref="L20" si="14">IF(C20="","",IF(F20+G20+H20&lt;J20+K20,F20+G20+H20,J20+K20))</f>
        <v/>
      </c>
      <c r="M20" s="117" t="str">
        <f t="shared" ref="M20:M36" si="15">IF(L20="","",ROUND(L20*0.4,2))</f>
        <v/>
      </c>
      <c r="N20" s="119" t="str">
        <f t="shared" ref="N20" si="16">IF(M20="","",L20+M20)</f>
        <v/>
      </c>
      <c r="O20" s="20"/>
      <c r="Y20" t="str">
        <f t="shared" si="0"/>
        <v/>
      </c>
    </row>
    <row r="21" spans="1:25" ht="60" customHeight="1">
      <c r="A21" s="113" t="str">
        <f t="shared" ref="A21:A22" si="17">IF(C21&lt;&gt;"",A20+1,"")</f>
        <v/>
      </c>
      <c r="B21" s="115" t="str">
        <f>IFERROR(VLOOKUP(C21,Auxiliar!$A$23:$B$39,2,FALSE),"")</f>
        <v/>
      </c>
      <c r="C21" s="114"/>
      <c r="D21" s="116"/>
      <c r="E21" s="109"/>
      <c r="F21" s="117" t="str">
        <f t="shared" ref="F21:F23" si="18">IF(C21="","",ROUND($E$5*2*E21,2))</f>
        <v/>
      </c>
      <c r="G21" s="117" t="str">
        <f t="shared" ref="G21:G23" si="19">IF(C21="","",IF(OR($E$10="SIM",Y21="d",$E$12="SIM"),ROUND($E$5*0.5*E21,2),0))</f>
        <v/>
      </c>
      <c r="H21" s="117" t="str">
        <f t="shared" ref="H21:H23" si="20">IF(C21="","",ROUND((F21+G21)*$E$7,2))</f>
        <v/>
      </c>
      <c r="I21" s="110"/>
      <c r="J21" s="118" t="str">
        <f t="shared" ref="J21:J23" si="21">IF(C21="","",ROUND(I21*E21,2))</f>
        <v/>
      </c>
      <c r="K21" s="118" t="str">
        <f t="shared" ref="K21:K23" si="22">IF(J21="","",ROUND(J21*$E$7,2))</f>
        <v/>
      </c>
      <c r="L21" s="117" t="str">
        <f t="shared" ref="L21:L23" si="23">IF(C21="","",IF(F21+G21+H21&lt;J21+K21,F21+G21+H21,J21+K21))</f>
        <v/>
      </c>
      <c r="M21" s="117" t="str">
        <f t="shared" ref="M21:M23" si="24">IF(L21="","",ROUND(L21*0.4,2))</f>
        <v/>
      </c>
      <c r="N21" s="119" t="str">
        <f t="shared" ref="N21:N23" si="25">IF(M21="","",L21+M21)</f>
        <v/>
      </c>
      <c r="O21" s="20"/>
    </row>
    <row r="22" spans="1:25" ht="60" customHeight="1">
      <c r="A22" s="113" t="str">
        <f t="shared" si="17"/>
        <v/>
      </c>
      <c r="B22" s="115" t="str">
        <f>IFERROR(VLOOKUP(C22,Auxiliar!$A$23:$B$39,2,FALSE),"")</f>
        <v/>
      </c>
      <c r="C22" s="114"/>
      <c r="D22" s="116"/>
      <c r="E22" s="109"/>
      <c r="F22" s="117" t="str">
        <f t="shared" si="18"/>
        <v/>
      </c>
      <c r="G22" s="117" t="str">
        <f t="shared" si="19"/>
        <v/>
      </c>
      <c r="H22" s="117" t="str">
        <f t="shared" si="20"/>
        <v/>
      </c>
      <c r="I22" s="110"/>
      <c r="J22" s="118" t="str">
        <f t="shared" si="21"/>
        <v/>
      </c>
      <c r="K22" s="118" t="str">
        <f t="shared" si="22"/>
        <v/>
      </c>
      <c r="L22" s="117" t="str">
        <f t="shared" si="23"/>
        <v/>
      </c>
      <c r="M22" s="117" t="str">
        <f t="shared" si="24"/>
        <v/>
      </c>
      <c r="N22" s="119" t="str">
        <f t="shared" si="25"/>
        <v/>
      </c>
      <c r="O22" s="20"/>
    </row>
    <row r="23" spans="1:25" ht="60" customHeight="1">
      <c r="A23" s="113" t="str">
        <f t="shared" ref="A23:A36" si="26">IF(C23&lt;&gt;"",A22+1,"")</f>
        <v/>
      </c>
      <c r="B23" s="115" t="str">
        <f>IFERROR(VLOOKUP(C23,Auxiliar!$A$23:$B$39,2,FALSE),"")</f>
        <v/>
      </c>
      <c r="C23" s="114"/>
      <c r="D23" s="116"/>
      <c r="E23" s="109"/>
      <c r="F23" s="117" t="str">
        <f t="shared" si="18"/>
        <v/>
      </c>
      <c r="G23" s="117" t="str">
        <f t="shared" si="19"/>
        <v/>
      </c>
      <c r="H23" s="117" t="str">
        <f t="shared" si="20"/>
        <v/>
      </c>
      <c r="I23" s="110"/>
      <c r="J23" s="118" t="str">
        <f t="shared" si="21"/>
        <v/>
      </c>
      <c r="K23" s="118" t="str">
        <f t="shared" si="22"/>
        <v/>
      </c>
      <c r="L23" s="117" t="str">
        <f t="shared" si="23"/>
        <v/>
      </c>
      <c r="M23" s="117" t="str">
        <f t="shared" si="24"/>
        <v/>
      </c>
      <c r="N23" s="119" t="str">
        <f t="shared" si="25"/>
        <v/>
      </c>
      <c r="O23" s="20"/>
      <c r="Y23" t="str">
        <f t="shared" si="0"/>
        <v/>
      </c>
    </row>
    <row r="24" spans="1:25" ht="60" customHeight="1">
      <c r="A24" s="113" t="str">
        <f t="shared" si="26"/>
        <v/>
      </c>
      <c r="B24" s="115" t="str">
        <f>IFERROR(VLOOKUP(C24,Auxiliar!$A$23:$B$39,2,FALSE),"")</f>
        <v/>
      </c>
      <c r="C24" s="114"/>
      <c r="D24" s="116"/>
      <c r="E24" s="109"/>
      <c r="F24" s="117" t="str">
        <f t="shared" ref="F24:F36" si="27">IF(C24="","",ROUND($E$5*1.5*E24,2))</f>
        <v/>
      </c>
      <c r="G24" s="117" t="str">
        <f t="shared" ref="G24:G36" si="28">IF(C24="","",IF(OR($E$10="SIM",Y24="d",$E$12="SIM"),ROUND($E$5*0.5*E24,2),0))</f>
        <v/>
      </c>
      <c r="H24" s="117" t="str">
        <f t="shared" ref="H24:H36" si="29">IF(C24="","",ROUND((F24+G24)*$E$7,2))</f>
        <v/>
      </c>
      <c r="I24" s="110"/>
      <c r="J24" s="118" t="str">
        <f t="shared" ref="J24:J36" si="30">IF(C24="","",ROUND(I24*E24,2))</f>
        <v/>
      </c>
      <c r="K24" s="118" t="str">
        <f t="shared" si="13"/>
        <v/>
      </c>
      <c r="L24" s="117" t="str">
        <f t="shared" ref="L24:L36" si="31">IF(C24="","",IF(F24+G24+H24&lt;J24+K24,F24+G24+H24,J24+K24))</f>
        <v/>
      </c>
      <c r="M24" s="117" t="str">
        <f t="shared" si="15"/>
        <v/>
      </c>
      <c r="N24" s="119" t="str">
        <f t="shared" ref="N24:N36" si="32">IF(M24="","",L24+M24)</f>
        <v/>
      </c>
      <c r="O24" s="20"/>
    </row>
    <row r="25" spans="1:25" ht="60" customHeight="1">
      <c r="A25" s="113" t="str">
        <f t="shared" si="26"/>
        <v/>
      </c>
      <c r="B25" s="115" t="str">
        <f>IFERROR(VLOOKUP(C25,Auxiliar!$A$23:$B$39,2,FALSE),"")</f>
        <v/>
      </c>
      <c r="C25" s="114"/>
      <c r="D25" s="116"/>
      <c r="E25" s="109"/>
      <c r="F25" s="117" t="str">
        <f t="shared" si="27"/>
        <v/>
      </c>
      <c r="G25" s="117" t="str">
        <f t="shared" si="28"/>
        <v/>
      </c>
      <c r="H25" s="117" t="str">
        <f t="shared" si="29"/>
        <v/>
      </c>
      <c r="I25" s="110"/>
      <c r="J25" s="118" t="str">
        <f t="shared" si="30"/>
        <v/>
      </c>
      <c r="K25" s="118" t="str">
        <f t="shared" si="13"/>
        <v/>
      </c>
      <c r="L25" s="117" t="str">
        <f t="shared" si="31"/>
        <v/>
      </c>
      <c r="M25" s="117" t="str">
        <f t="shared" si="15"/>
        <v/>
      </c>
      <c r="N25" s="119" t="str">
        <f t="shared" si="32"/>
        <v/>
      </c>
      <c r="O25" s="20"/>
    </row>
    <row r="26" spans="1:25" ht="60" customHeight="1">
      <c r="A26" s="113" t="str">
        <f t="shared" si="26"/>
        <v/>
      </c>
      <c r="B26" s="115" t="str">
        <f>IFERROR(VLOOKUP(C26,Auxiliar!$A$23:$B$39,2,FALSE),"")</f>
        <v/>
      </c>
      <c r="C26" s="114"/>
      <c r="D26" s="116"/>
      <c r="E26" s="109"/>
      <c r="F26" s="117" t="str">
        <f t="shared" si="27"/>
        <v/>
      </c>
      <c r="G26" s="117" t="str">
        <f t="shared" si="28"/>
        <v/>
      </c>
      <c r="H26" s="117" t="str">
        <f t="shared" si="29"/>
        <v/>
      </c>
      <c r="I26" s="110"/>
      <c r="J26" s="118" t="str">
        <f t="shared" si="30"/>
        <v/>
      </c>
      <c r="K26" s="118" t="str">
        <f t="shared" si="13"/>
        <v/>
      </c>
      <c r="L26" s="117" t="str">
        <f t="shared" si="31"/>
        <v/>
      </c>
      <c r="M26" s="117" t="str">
        <f t="shared" si="15"/>
        <v/>
      </c>
      <c r="N26" s="119" t="str">
        <f t="shared" si="32"/>
        <v/>
      </c>
      <c r="O26" s="20"/>
    </row>
    <row r="27" spans="1:25" ht="60" customHeight="1">
      <c r="A27" s="113" t="str">
        <f t="shared" si="26"/>
        <v/>
      </c>
      <c r="B27" s="115" t="str">
        <f>IFERROR(VLOOKUP(C27,Auxiliar!$A$23:$B$39,2,FALSE),"")</f>
        <v/>
      </c>
      <c r="C27" s="114"/>
      <c r="D27" s="116"/>
      <c r="E27" s="109"/>
      <c r="F27" s="117" t="str">
        <f t="shared" si="27"/>
        <v/>
      </c>
      <c r="G27" s="117" t="str">
        <f t="shared" si="28"/>
        <v/>
      </c>
      <c r="H27" s="117" t="str">
        <f t="shared" si="29"/>
        <v/>
      </c>
      <c r="I27" s="110"/>
      <c r="J27" s="118" t="str">
        <f t="shared" si="30"/>
        <v/>
      </c>
      <c r="K27" s="118" t="str">
        <f t="shared" si="13"/>
        <v/>
      </c>
      <c r="L27" s="117" t="str">
        <f t="shared" si="31"/>
        <v/>
      </c>
      <c r="M27" s="117" t="str">
        <f t="shared" si="15"/>
        <v/>
      </c>
      <c r="N27" s="119" t="str">
        <f t="shared" si="32"/>
        <v/>
      </c>
      <c r="O27" s="20"/>
    </row>
    <row r="28" spans="1:25" ht="60" customHeight="1">
      <c r="A28" s="113" t="str">
        <f t="shared" si="26"/>
        <v/>
      </c>
      <c r="B28" s="115" t="str">
        <f>IFERROR(VLOOKUP(C28,Auxiliar!$A$23:$B$39,2,FALSE),"")</f>
        <v/>
      </c>
      <c r="C28" s="114"/>
      <c r="D28" s="116"/>
      <c r="E28" s="109"/>
      <c r="F28" s="117" t="str">
        <f t="shared" si="27"/>
        <v/>
      </c>
      <c r="G28" s="117" t="str">
        <f t="shared" si="28"/>
        <v/>
      </c>
      <c r="H28" s="117" t="str">
        <f t="shared" si="29"/>
        <v/>
      </c>
      <c r="I28" s="110"/>
      <c r="J28" s="118" t="str">
        <f t="shared" si="30"/>
        <v/>
      </c>
      <c r="K28" s="118" t="str">
        <f t="shared" si="13"/>
        <v/>
      </c>
      <c r="L28" s="117" t="str">
        <f t="shared" si="31"/>
        <v/>
      </c>
      <c r="M28" s="117" t="str">
        <f t="shared" si="15"/>
        <v/>
      </c>
      <c r="N28" s="119" t="str">
        <f t="shared" si="32"/>
        <v/>
      </c>
      <c r="O28" s="20"/>
    </row>
    <row r="29" spans="1:25" ht="60" customHeight="1">
      <c r="A29" s="113" t="str">
        <f t="shared" si="26"/>
        <v/>
      </c>
      <c r="B29" s="115" t="str">
        <f>IFERROR(VLOOKUP(C29,Auxiliar!$A$23:$B$39,2,FALSE),"")</f>
        <v/>
      </c>
      <c r="C29" s="114"/>
      <c r="D29" s="116"/>
      <c r="E29" s="109"/>
      <c r="F29" s="117" t="str">
        <f t="shared" si="27"/>
        <v/>
      </c>
      <c r="G29" s="117" t="str">
        <f t="shared" si="28"/>
        <v/>
      </c>
      <c r="H29" s="117" t="str">
        <f t="shared" si="29"/>
        <v/>
      </c>
      <c r="I29" s="110"/>
      <c r="J29" s="118" t="str">
        <f t="shared" si="30"/>
        <v/>
      </c>
      <c r="K29" s="118" t="str">
        <f t="shared" si="13"/>
        <v/>
      </c>
      <c r="L29" s="117" t="str">
        <f t="shared" si="31"/>
        <v/>
      </c>
      <c r="M29" s="117" t="str">
        <f t="shared" si="15"/>
        <v/>
      </c>
      <c r="N29" s="119" t="str">
        <f t="shared" si="32"/>
        <v/>
      </c>
      <c r="O29" s="20"/>
    </row>
    <row r="30" spans="1:25" ht="60" customHeight="1">
      <c r="A30" s="113" t="str">
        <f t="shared" si="26"/>
        <v/>
      </c>
      <c r="B30" s="115" t="str">
        <f>IFERROR(VLOOKUP(C30,Auxiliar!$A$23:$B$39,2,FALSE),"")</f>
        <v/>
      </c>
      <c r="C30" s="114"/>
      <c r="D30" s="116"/>
      <c r="E30" s="109"/>
      <c r="F30" s="117" t="str">
        <f t="shared" si="27"/>
        <v/>
      </c>
      <c r="G30" s="117" t="str">
        <f t="shared" si="28"/>
        <v/>
      </c>
      <c r="H30" s="117" t="str">
        <f t="shared" si="29"/>
        <v/>
      </c>
      <c r="I30" s="110"/>
      <c r="J30" s="118" t="str">
        <f t="shared" si="30"/>
        <v/>
      </c>
      <c r="K30" s="118" t="str">
        <f t="shared" si="13"/>
        <v/>
      </c>
      <c r="L30" s="117" t="str">
        <f t="shared" si="31"/>
        <v/>
      </c>
      <c r="M30" s="117" t="str">
        <f t="shared" si="15"/>
        <v/>
      </c>
      <c r="N30" s="119" t="str">
        <f t="shared" si="32"/>
        <v/>
      </c>
      <c r="O30" s="20"/>
    </row>
    <row r="31" spans="1:25" ht="60" customHeight="1">
      <c r="A31" s="113" t="str">
        <f t="shared" si="26"/>
        <v/>
      </c>
      <c r="B31" s="115" t="str">
        <f>IFERROR(VLOOKUP(C31,Auxiliar!$A$23:$B$39,2,FALSE),"")</f>
        <v/>
      </c>
      <c r="C31" s="114"/>
      <c r="D31" s="116"/>
      <c r="E31" s="109"/>
      <c r="F31" s="117" t="str">
        <f t="shared" si="27"/>
        <v/>
      </c>
      <c r="G31" s="117" t="str">
        <f t="shared" si="28"/>
        <v/>
      </c>
      <c r="H31" s="117" t="str">
        <f t="shared" si="29"/>
        <v/>
      </c>
      <c r="I31" s="110"/>
      <c r="J31" s="118" t="str">
        <f t="shared" si="30"/>
        <v/>
      </c>
      <c r="K31" s="118" t="str">
        <f t="shared" si="13"/>
        <v/>
      </c>
      <c r="L31" s="117" t="str">
        <f t="shared" si="31"/>
        <v/>
      </c>
      <c r="M31" s="117" t="str">
        <f t="shared" si="15"/>
        <v/>
      </c>
      <c r="N31" s="119" t="str">
        <f t="shared" si="32"/>
        <v/>
      </c>
      <c r="O31" s="20"/>
    </row>
    <row r="32" spans="1:25" ht="60" customHeight="1">
      <c r="A32" s="113" t="str">
        <f t="shared" si="26"/>
        <v/>
      </c>
      <c r="B32" s="115" t="str">
        <f>IFERROR(VLOOKUP(C32,Auxiliar!$A$23:$B$39,2,FALSE),"")</f>
        <v/>
      </c>
      <c r="C32" s="114"/>
      <c r="D32" s="116"/>
      <c r="E32" s="109"/>
      <c r="F32" s="117" t="str">
        <f t="shared" si="27"/>
        <v/>
      </c>
      <c r="G32" s="117" t="str">
        <f t="shared" si="28"/>
        <v/>
      </c>
      <c r="H32" s="117" t="str">
        <f t="shared" si="29"/>
        <v/>
      </c>
      <c r="I32" s="110"/>
      <c r="J32" s="118" t="str">
        <f t="shared" si="30"/>
        <v/>
      </c>
      <c r="K32" s="118" t="str">
        <f t="shared" si="13"/>
        <v/>
      </c>
      <c r="L32" s="117" t="str">
        <f t="shared" si="31"/>
        <v/>
      </c>
      <c r="M32" s="117" t="str">
        <f t="shared" si="15"/>
        <v/>
      </c>
      <c r="N32" s="119" t="str">
        <f t="shared" si="32"/>
        <v/>
      </c>
      <c r="O32" s="20"/>
      <c r="Y32" t="str">
        <f t="shared" si="0"/>
        <v/>
      </c>
    </row>
    <row r="33" spans="1:25" ht="60" customHeight="1">
      <c r="A33" s="113" t="str">
        <f t="shared" si="26"/>
        <v/>
      </c>
      <c r="B33" s="115" t="str">
        <f>IFERROR(VLOOKUP(C33,Auxiliar!$A$23:$B$39,2,FALSE),"")</f>
        <v/>
      </c>
      <c r="C33" s="114"/>
      <c r="D33" s="116"/>
      <c r="E33" s="109"/>
      <c r="F33" s="117" t="str">
        <f t="shared" si="27"/>
        <v/>
      </c>
      <c r="G33" s="117" t="str">
        <f t="shared" si="28"/>
        <v/>
      </c>
      <c r="H33" s="117" t="str">
        <f t="shared" si="29"/>
        <v/>
      </c>
      <c r="I33" s="110"/>
      <c r="J33" s="118" t="str">
        <f t="shared" si="30"/>
        <v/>
      </c>
      <c r="K33" s="118" t="str">
        <f t="shared" si="13"/>
        <v/>
      </c>
      <c r="L33" s="117" t="str">
        <f t="shared" si="31"/>
        <v/>
      </c>
      <c r="M33" s="117" t="str">
        <f t="shared" si="15"/>
        <v/>
      </c>
      <c r="N33" s="119" t="str">
        <f t="shared" si="32"/>
        <v/>
      </c>
      <c r="O33" s="20"/>
      <c r="Y33" t="str">
        <f t="shared" si="0"/>
        <v/>
      </c>
    </row>
    <row r="34" spans="1:25" ht="60" customHeight="1">
      <c r="A34" s="113" t="str">
        <f t="shared" si="26"/>
        <v/>
      </c>
      <c r="B34" s="115" t="str">
        <f>IFERROR(VLOOKUP(C34,Auxiliar!$A$23:$B$39,2,FALSE),"")</f>
        <v/>
      </c>
      <c r="C34" s="114"/>
      <c r="D34" s="116"/>
      <c r="E34" s="109"/>
      <c r="F34" s="117" t="str">
        <f t="shared" si="27"/>
        <v/>
      </c>
      <c r="G34" s="117" t="str">
        <f t="shared" si="28"/>
        <v/>
      </c>
      <c r="H34" s="117" t="str">
        <f t="shared" si="29"/>
        <v/>
      </c>
      <c r="I34" s="110"/>
      <c r="J34" s="118" t="str">
        <f t="shared" si="30"/>
        <v/>
      </c>
      <c r="K34" s="118" t="str">
        <f t="shared" si="13"/>
        <v/>
      </c>
      <c r="L34" s="117" t="str">
        <f t="shared" si="31"/>
        <v/>
      </c>
      <c r="M34" s="117" t="str">
        <f t="shared" si="15"/>
        <v/>
      </c>
      <c r="N34" s="119" t="str">
        <f t="shared" si="32"/>
        <v/>
      </c>
      <c r="O34" s="20"/>
      <c r="Q34" s="20"/>
      <c r="Y34" t="str">
        <f t="shared" si="0"/>
        <v/>
      </c>
    </row>
    <row r="35" spans="1:25" ht="60" customHeight="1">
      <c r="A35" s="113" t="str">
        <f t="shared" si="26"/>
        <v/>
      </c>
      <c r="B35" s="115" t="str">
        <f>IFERROR(VLOOKUP(C35,Auxiliar!$A$23:$B$39,2,FALSE),"")</f>
        <v/>
      </c>
      <c r="C35" s="114"/>
      <c r="D35" s="116"/>
      <c r="E35" s="109"/>
      <c r="F35" s="117" t="str">
        <f t="shared" si="27"/>
        <v/>
      </c>
      <c r="G35" s="117" t="str">
        <f t="shared" si="28"/>
        <v/>
      </c>
      <c r="H35" s="117" t="str">
        <f t="shared" si="29"/>
        <v/>
      </c>
      <c r="I35" s="110"/>
      <c r="J35" s="118" t="str">
        <f t="shared" si="30"/>
        <v/>
      </c>
      <c r="K35" s="118" t="str">
        <f t="shared" si="13"/>
        <v/>
      </c>
      <c r="L35" s="117" t="str">
        <f t="shared" si="31"/>
        <v/>
      </c>
      <c r="M35" s="117" t="str">
        <f t="shared" si="15"/>
        <v/>
      </c>
      <c r="N35" s="119" t="str">
        <f t="shared" si="32"/>
        <v/>
      </c>
      <c r="O35" s="20"/>
      <c r="Q35" s="20"/>
      <c r="Y35" t="str">
        <f t="shared" si="0"/>
        <v/>
      </c>
    </row>
    <row r="36" spans="1:25" ht="60" customHeight="1">
      <c r="A36" s="113" t="str">
        <f t="shared" si="26"/>
        <v/>
      </c>
      <c r="B36" s="115" t="str">
        <f>IFERROR(VLOOKUP(C36,Auxiliar!$A$23:$B$39,2,FALSE),"")</f>
        <v/>
      </c>
      <c r="C36" s="114"/>
      <c r="D36" s="116"/>
      <c r="E36" s="109"/>
      <c r="F36" s="117" t="str">
        <f t="shared" si="27"/>
        <v/>
      </c>
      <c r="G36" s="117" t="str">
        <f t="shared" si="28"/>
        <v/>
      </c>
      <c r="H36" s="117" t="str">
        <f t="shared" si="29"/>
        <v/>
      </c>
      <c r="I36" s="110"/>
      <c r="J36" s="118" t="str">
        <f t="shared" si="30"/>
        <v/>
      </c>
      <c r="K36" s="118" t="str">
        <f t="shared" si="13"/>
        <v/>
      </c>
      <c r="L36" s="117" t="str">
        <f t="shared" si="31"/>
        <v/>
      </c>
      <c r="M36" s="117" t="str">
        <f t="shared" si="15"/>
        <v/>
      </c>
      <c r="N36" s="119" t="str">
        <f t="shared" si="32"/>
        <v/>
      </c>
      <c r="O36" s="20"/>
      <c r="Y36" t="str">
        <f t="shared" si="0"/>
        <v/>
      </c>
    </row>
    <row r="37" spans="1:25" ht="15" customHeight="1">
      <c r="E37" s="21"/>
      <c r="F37" s="21"/>
      <c r="G37" s="21"/>
      <c r="H37" s="21"/>
      <c r="I37" s="21"/>
      <c r="K37" s="8"/>
      <c r="L37" s="120">
        <f>SUMIF(L17:L36,"&lt;&gt;#N/D")</f>
        <v>0</v>
      </c>
      <c r="M37" s="120">
        <f>SUMIF(M17:M36,"&lt;&gt;#N/D")</f>
        <v>0</v>
      </c>
      <c r="N37" s="120">
        <f>SUMIF(N17:N36,"&lt;&gt;#N/D")</f>
        <v>0</v>
      </c>
      <c r="Y37" t="str">
        <f t="shared" si="0"/>
        <v/>
      </c>
    </row>
    <row r="38" spans="1:25">
      <c r="K38" s="19"/>
    </row>
    <row r="39" spans="1:25" ht="49.5" customHeight="1">
      <c r="D39"/>
    </row>
    <row r="40" spans="1:25">
      <c r="D40"/>
      <c r="N40" s="8"/>
    </row>
    <row r="41" spans="1:25" s="10" customFormat="1" ht="15" customHeight="1">
      <c r="A41"/>
      <c r="B41"/>
      <c r="C41"/>
      <c r="D41"/>
      <c r="G41" s="252" t="s">
        <v>169</v>
      </c>
      <c r="H41" s="253"/>
      <c r="I41" s="253"/>
      <c r="J41" s="254"/>
      <c r="K41" s="121">
        <f>SUMIF(B17:B36,"a)",L17:L36)</f>
        <v>0</v>
      </c>
      <c r="M41" s="243" t="s">
        <v>277</v>
      </c>
      <c r="N41" s="244"/>
    </row>
    <row r="42" spans="1:25" s="10" customFormat="1" ht="12.75" customHeight="1">
      <c r="A42"/>
      <c r="B42"/>
      <c r="C42"/>
      <c r="D42"/>
      <c r="H42"/>
      <c r="I42" s="8"/>
      <c r="J42" s="8"/>
      <c r="K42" s="122"/>
      <c r="M42" s="245"/>
      <c r="N42" s="246"/>
    </row>
    <row r="43" spans="1:25" s="10" customFormat="1">
      <c r="A43"/>
      <c r="B43"/>
      <c r="C43"/>
      <c r="D43"/>
      <c r="G43" s="255" t="s">
        <v>170</v>
      </c>
      <c r="H43" s="256"/>
      <c r="I43" s="256"/>
      <c r="J43" s="257"/>
      <c r="K43" s="121">
        <f>SUMIF(B17:B36,"&lt;&gt;a)",L17:L36)</f>
        <v>0</v>
      </c>
      <c r="M43" s="245"/>
      <c r="N43" s="246"/>
    </row>
    <row r="44" spans="1:25" s="10" customFormat="1" ht="12.75" customHeight="1">
      <c r="A44"/>
      <c r="B44"/>
      <c r="C44"/>
      <c r="D44"/>
      <c r="H44"/>
      <c r="I44" s="8"/>
      <c r="J44" s="8"/>
      <c r="K44" s="123"/>
      <c r="M44" s="247"/>
      <c r="N44" s="248"/>
    </row>
    <row r="45" spans="1:25" s="10" customFormat="1" ht="14.45" customHeight="1">
      <c r="A45"/>
      <c r="B45"/>
      <c r="C45"/>
      <c r="D45"/>
      <c r="G45" s="258" t="s">
        <v>171</v>
      </c>
      <c r="H45" s="259"/>
      <c r="I45" s="259"/>
      <c r="J45" s="260"/>
      <c r="K45" s="121">
        <f>K41+K43</f>
        <v>0</v>
      </c>
      <c r="M45" s="270">
        <f>IF(K45&lt;142857.14,K45,142857.14)</f>
        <v>0</v>
      </c>
      <c r="N45" s="271"/>
    </row>
    <row r="46" spans="1:25" s="10" customFormat="1" ht="14.45" customHeight="1">
      <c r="H46"/>
      <c r="I46" s="8"/>
      <c r="J46" s="8"/>
      <c r="K46" s="123"/>
      <c r="M46" s="124"/>
      <c r="N46" s="125"/>
    </row>
    <row r="47" spans="1:25" s="10" customFormat="1" ht="14.45" customHeight="1">
      <c r="G47" s="267" t="s">
        <v>162</v>
      </c>
      <c r="H47" s="268"/>
      <c r="I47" s="268"/>
      <c r="J47" s="269"/>
      <c r="K47" s="121">
        <f>M37</f>
        <v>0</v>
      </c>
      <c r="M47" s="239">
        <f>IF(K47&lt;57142.86,K47,57142.86)</f>
        <v>0</v>
      </c>
      <c r="N47" s="240"/>
    </row>
    <row r="48" spans="1:25" s="10" customFormat="1">
      <c r="A48"/>
      <c r="B48"/>
      <c r="C48"/>
      <c r="H48"/>
      <c r="I48" s="8"/>
      <c r="J48" s="8"/>
      <c r="K48" s="123"/>
      <c r="M48" s="124"/>
      <c r="N48" s="125"/>
    </row>
    <row r="49" spans="1:14" s="10" customFormat="1">
      <c r="A49"/>
      <c r="B49"/>
      <c r="C49"/>
      <c r="G49" s="249" t="s">
        <v>168</v>
      </c>
      <c r="H49" s="250"/>
      <c r="I49" s="250"/>
      <c r="J49" s="251"/>
      <c r="K49" s="121">
        <f>K45+K47</f>
        <v>0</v>
      </c>
      <c r="M49" s="241">
        <f>M47+M45</f>
        <v>0</v>
      </c>
      <c r="N49" s="242"/>
    </row>
    <row r="50" spans="1:14" s="10" customFormat="1">
      <c r="A50"/>
      <c r="B50"/>
      <c r="C50"/>
      <c r="F50"/>
      <c r="G50"/>
      <c r="H50" s="8"/>
      <c r="I50" s="8"/>
      <c r="J50" s="116"/>
    </row>
    <row r="51" spans="1:14" s="10" customFormat="1">
      <c r="A51"/>
      <c r="B51"/>
      <c r="C51"/>
      <c r="F51"/>
      <c r="G51"/>
      <c r="H51" s="8"/>
      <c r="I51" s="8"/>
      <c r="J51" s="116"/>
    </row>
    <row r="52" spans="1:14" s="10" customFormat="1">
      <c r="A52"/>
      <c r="B52"/>
      <c r="C52"/>
      <c r="F52"/>
      <c r="G52"/>
      <c r="H52" s="8"/>
      <c r="I52" s="8"/>
      <c r="J52" s="116"/>
    </row>
    <row r="53" spans="1:14" s="10" customFormat="1">
      <c r="A53"/>
      <c r="B53"/>
      <c r="C53"/>
      <c r="F53"/>
      <c r="G53"/>
      <c r="H53" s="8"/>
      <c r="I53" s="8"/>
      <c r="J53" s="116"/>
    </row>
    <row r="54" spans="1:14" s="10" customFormat="1">
      <c r="A54"/>
      <c r="B54"/>
      <c r="C54"/>
    </row>
  </sheetData>
  <sheetProtection algorithmName="SHA-512" hashValue="TWe22Ycz4Ffm6PcewlqZt1FWj/N/SR3C8dARdNgqWZobqsXPigmBqkQwZ9nFqhQMloujCk9Yqghn0ihiCiQ2Bg==" saltValue="MpuMGmaP4Kjbux5ymbVJGQ==" spinCount="100000" sheet="1" objects="1" scenarios="1" selectLockedCells="1"/>
  <mergeCells count="25">
    <mergeCell ref="M47:N47"/>
    <mergeCell ref="M49:N49"/>
    <mergeCell ref="M41:N44"/>
    <mergeCell ref="G49:J49"/>
    <mergeCell ref="E3:F3"/>
    <mergeCell ref="G41:J41"/>
    <mergeCell ref="G43:J43"/>
    <mergeCell ref="G45:J45"/>
    <mergeCell ref="E5:F5"/>
    <mergeCell ref="E10:F10"/>
    <mergeCell ref="E12:F12"/>
    <mergeCell ref="E14:L14"/>
    <mergeCell ref="M14:M15"/>
    <mergeCell ref="G47:J47"/>
    <mergeCell ref="M45:N45"/>
    <mergeCell ref="N14:N15"/>
    <mergeCell ref="H3:N12"/>
    <mergeCell ref="B10:C10"/>
    <mergeCell ref="B3:C3"/>
    <mergeCell ref="A14:A16"/>
    <mergeCell ref="B14:C16"/>
    <mergeCell ref="E7:F7"/>
    <mergeCell ref="B12:C12"/>
    <mergeCell ref="B5:C5"/>
    <mergeCell ref="B7:C7"/>
  </mergeCells>
  <dataValidations count="2">
    <dataValidation type="whole" operator="lessThanOrEqual" allowBlank="1" showInputMessage="1" showErrorMessage="1" errorTitle="Valor Incorreto" error="Financiado um período máximo de 36 meses" sqref="E17:E36" xr:uid="{00000000-0002-0000-0100-000000000000}">
      <formula1>36</formula1>
    </dataValidation>
    <dataValidation type="list" allowBlank="1" showInputMessage="1" showErrorMessage="1" sqref="E10:F10 E12:F12" xr:uid="{00000000-0002-0000-0100-000001000000}">
      <formula1>$AH$7:$AH$8</formula1>
    </dataValidation>
  </dataValidations>
  <pageMargins left="0.7" right="0.7" top="0.75" bottom="0.75" header="0.3" footer="0.3"/>
  <pageSetup paperSize="9" scale="37" fitToHeight="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Auxiliar!$A$23:$A$40</xm:f>
          </x14:formula1>
          <xm:sqref>C17:C36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63"/>
  <sheetViews>
    <sheetView showGridLines="0" topLeftCell="A12" zoomScale="70" zoomScaleNormal="70" workbookViewId="0">
      <selection activeCell="A23" sqref="A23"/>
    </sheetView>
  </sheetViews>
  <sheetFormatPr defaultRowHeight="15"/>
  <cols>
    <col min="1" max="1" width="205.5703125" bestFit="1" customWidth="1"/>
    <col min="2" max="2" width="47.140625" customWidth="1"/>
    <col min="3" max="3" width="10.42578125" bestFit="1" customWidth="1"/>
    <col min="4" max="4" width="51.28515625" customWidth="1"/>
    <col min="5" max="5" width="16.28515625" customWidth="1"/>
    <col min="6" max="6" width="23.7109375" customWidth="1"/>
    <col min="7" max="7" width="24.5703125" customWidth="1"/>
  </cols>
  <sheetData>
    <row r="2" spans="1:6" ht="13.5" customHeight="1">
      <c r="A2" s="274"/>
      <c r="B2" s="274"/>
      <c r="C2" s="274"/>
      <c r="D2" s="274"/>
      <c r="E2" s="274"/>
      <c r="F2" s="274"/>
    </row>
    <row r="3" spans="1:6" ht="15.75" thickBot="1">
      <c r="A3" s="8"/>
      <c r="B3" s="8"/>
      <c r="C3" s="8"/>
      <c r="D3" s="8"/>
    </row>
    <row r="4" spans="1:6" ht="15.75" thickBot="1">
      <c r="B4" s="85" t="s">
        <v>186</v>
      </c>
      <c r="C4" s="275" t="s">
        <v>247</v>
      </c>
      <c r="D4" s="276"/>
    </row>
    <row r="5" spans="1:6">
      <c r="B5" s="86" t="s">
        <v>248</v>
      </c>
      <c r="C5" s="87" t="s">
        <v>249</v>
      </c>
      <c r="D5" s="88" t="s">
        <v>250</v>
      </c>
    </row>
    <row r="6" spans="1:6">
      <c r="B6" s="89" t="s">
        <v>251</v>
      </c>
      <c r="C6" s="90" t="s">
        <v>252</v>
      </c>
      <c r="D6" s="91" t="s">
        <v>253</v>
      </c>
    </row>
    <row r="7" spans="1:6" ht="27" thickBot="1">
      <c r="B7" s="89" t="s">
        <v>254</v>
      </c>
      <c r="C7" s="92" t="s">
        <v>255</v>
      </c>
      <c r="D7" s="93" t="s">
        <v>256</v>
      </c>
    </row>
    <row r="8" spans="1:6">
      <c r="A8" s="8"/>
      <c r="B8" s="94" t="s">
        <v>257</v>
      </c>
    </row>
    <row r="9" spans="1:6" ht="15.75" thickBot="1">
      <c r="A9" s="8"/>
      <c r="B9" s="94" t="s">
        <v>258</v>
      </c>
    </row>
    <row r="10" spans="1:6" ht="15.75" thickBot="1">
      <c r="A10" s="8"/>
      <c r="B10" s="94" t="s">
        <v>259</v>
      </c>
      <c r="C10" s="95" t="s">
        <v>210</v>
      </c>
      <c r="D10" s="96" t="s">
        <v>260</v>
      </c>
    </row>
    <row r="11" spans="1:6">
      <c r="A11" s="8"/>
      <c r="B11" s="94" t="s">
        <v>261</v>
      </c>
      <c r="C11" s="97" t="s">
        <v>262</v>
      </c>
      <c r="D11" s="98" t="s">
        <v>263</v>
      </c>
    </row>
    <row r="12" spans="1:6" ht="15.75" thickBot="1">
      <c r="A12" s="8"/>
      <c r="B12" s="99" t="s">
        <v>264</v>
      </c>
      <c r="C12" s="100" t="s">
        <v>265</v>
      </c>
      <c r="D12" s="98" t="s">
        <v>266</v>
      </c>
    </row>
    <row r="13" spans="1:6">
      <c r="A13" s="8"/>
      <c r="B13" s="8"/>
      <c r="C13" s="8"/>
      <c r="D13" s="98" t="s">
        <v>267</v>
      </c>
    </row>
    <row r="14" spans="1:6">
      <c r="A14" s="8"/>
      <c r="B14" s="8"/>
      <c r="C14" s="8"/>
      <c r="D14" s="98" t="s">
        <v>268</v>
      </c>
    </row>
    <row r="15" spans="1:6">
      <c r="A15" s="8"/>
      <c r="B15" s="8"/>
      <c r="C15" s="8"/>
      <c r="D15" s="98" t="s">
        <v>269</v>
      </c>
    </row>
    <row r="16" spans="1:6">
      <c r="A16" s="8"/>
      <c r="B16" s="8"/>
      <c r="C16" s="8"/>
      <c r="D16" s="98" t="s">
        <v>270</v>
      </c>
    </row>
    <row r="17" spans="1:4">
      <c r="A17" s="8"/>
      <c r="B17" s="8"/>
      <c r="C17" s="8"/>
      <c r="D17" s="98" t="s">
        <v>271</v>
      </c>
    </row>
    <row r="18" spans="1:4">
      <c r="A18" s="8"/>
      <c r="B18" s="8"/>
      <c r="C18" s="8"/>
      <c r="D18" s="98" t="s">
        <v>272</v>
      </c>
    </row>
    <row r="19" spans="1:4" ht="15.75" thickBot="1">
      <c r="D19" s="101" t="s">
        <v>273</v>
      </c>
    </row>
    <row r="20" spans="1:4" s="2" customFormat="1" ht="21" customHeight="1" thickBot="1">
      <c r="A20"/>
    </row>
    <row r="21" spans="1:4" ht="15.75" thickBot="1">
      <c r="A21" s="103" t="s">
        <v>121</v>
      </c>
    </row>
    <row r="22" spans="1:4" ht="18.75" customHeight="1">
      <c r="A22" s="102" t="s">
        <v>122</v>
      </c>
    </row>
    <row r="23" spans="1:4">
      <c r="A23" s="12" t="s">
        <v>143</v>
      </c>
      <c r="B23" s="11" t="s">
        <v>126</v>
      </c>
    </row>
    <row r="24" spans="1:4">
      <c r="A24" s="12" t="s">
        <v>144</v>
      </c>
      <c r="B24" s="12" t="s">
        <v>127</v>
      </c>
    </row>
    <row r="25" spans="1:4">
      <c r="A25" s="12" t="s">
        <v>145</v>
      </c>
      <c r="B25" s="12" t="s">
        <v>128</v>
      </c>
    </row>
    <row r="26" spans="1:4">
      <c r="A26" s="12" t="s">
        <v>146</v>
      </c>
      <c r="B26" s="13" t="s">
        <v>129</v>
      </c>
    </row>
    <row r="27" spans="1:4" ht="12.75" customHeight="1">
      <c r="A27" s="12" t="s">
        <v>147</v>
      </c>
      <c r="B27" s="13" t="s">
        <v>130</v>
      </c>
    </row>
    <row r="28" spans="1:4">
      <c r="A28" s="12" t="s">
        <v>148</v>
      </c>
      <c r="B28" s="13" t="s">
        <v>131</v>
      </c>
    </row>
    <row r="29" spans="1:4">
      <c r="A29" s="12" t="s">
        <v>149</v>
      </c>
      <c r="B29" s="12" t="s">
        <v>132</v>
      </c>
    </row>
    <row r="30" spans="1:4">
      <c r="A30" s="12" t="s">
        <v>150</v>
      </c>
      <c r="B30" s="12" t="s">
        <v>133</v>
      </c>
    </row>
    <row r="31" spans="1:4">
      <c r="A31" s="12" t="s">
        <v>151</v>
      </c>
      <c r="B31" s="12" t="s">
        <v>134</v>
      </c>
    </row>
    <row r="32" spans="1:4">
      <c r="A32" s="12" t="s">
        <v>152</v>
      </c>
      <c r="B32" s="12" t="s">
        <v>135</v>
      </c>
    </row>
    <row r="33" spans="1:3">
      <c r="A33" s="12" t="s">
        <v>153</v>
      </c>
      <c r="B33" s="12" t="s">
        <v>136</v>
      </c>
    </row>
    <row r="34" spans="1:3">
      <c r="A34" s="12" t="s">
        <v>154</v>
      </c>
      <c r="B34" s="12" t="s">
        <v>137</v>
      </c>
    </row>
    <row r="35" spans="1:3">
      <c r="A35" s="12" t="s">
        <v>159</v>
      </c>
      <c r="B35" s="14" t="s">
        <v>138</v>
      </c>
    </row>
    <row r="36" spans="1:3">
      <c r="A36" s="12" t="s">
        <v>155</v>
      </c>
      <c r="B36" s="14" t="s">
        <v>139</v>
      </c>
    </row>
    <row r="37" spans="1:3">
      <c r="A37" s="12" t="s">
        <v>156</v>
      </c>
      <c r="B37" s="14" t="s">
        <v>140</v>
      </c>
    </row>
    <row r="38" spans="1:3">
      <c r="A38" s="12" t="s">
        <v>158</v>
      </c>
      <c r="B38" s="15" t="s">
        <v>141</v>
      </c>
    </row>
    <row r="39" spans="1:3" s="8" customFormat="1">
      <c r="A39" s="8" t="s">
        <v>157</v>
      </c>
      <c r="B39" s="14" t="s">
        <v>142</v>
      </c>
    </row>
    <row r="40" spans="1:3">
      <c r="A40" s="102"/>
      <c r="B40" s="16"/>
    </row>
    <row r="41" spans="1:3" ht="18" customHeight="1">
      <c r="A41" s="7"/>
    </row>
    <row r="42" spans="1:3">
      <c r="A42" s="7" t="s">
        <v>123</v>
      </c>
    </row>
    <row r="43" spans="1:3">
      <c r="A43" s="7"/>
    </row>
    <row r="44" spans="1:3">
      <c r="A44" s="7" t="s">
        <v>124</v>
      </c>
      <c r="B44" s="8"/>
      <c r="C44" s="8"/>
    </row>
    <row r="45" spans="1:3" ht="15.75" thickBot="1">
      <c r="A45" s="6"/>
      <c r="B45" s="8"/>
      <c r="C45" s="8"/>
    </row>
    <row r="46" spans="1:3">
      <c r="B46" s="8"/>
      <c r="C46" s="8"/>
    </row>
    <row r="47" spans="1:3">
      <c r="B47" s="8"/>
      <c r="C47" s="8"/>
    </row>
    <row r="48" spans="1:3">
      <c r="A48" s="3"/>
      <c r="B48" s="8"/>
      <c r="C48" s="8"/>
    </row>
    <row r="49" spans="1:3">
      <c r="B49" s="8"/>
      <c r="C49" s="8"/>
    </row>
    <row r="50" spans="1:3">
      <c r="B50" s="8"/>
      <c r="C50" s="8"/>
    </row>
    <row r="51" spans="1:3">
      <c r="B51" s="8"/>
      <c r="C51" s="8"/>
    </row>
    <row r="62" spans="1:3">
      <c r="A62" t="s">
        <v>179</v>
      </c>
    </row>
    <row r="63" spans="1:3">
      <c r="A63" t="s">
        <v>180</v>
      </c>
    </row>
  </sheetData>
  <mergeCells count="2">
    <mergeCell ref="A2:F2"/>
    <mergeCell ref="C4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2"/>
  <sheetViews>
    <sheetView topLeftCell="A22" workbookViewId="0">
      <selection activeCell="B57" sqref="B57"/>
    </sheetView>
  </sheetViews>
  <sheetFormatPr defaultRowHeight="15"/>
  <cols>
    <col min="1" max="1" width="23.5703125" bestFit="1" customWidth="1"/>
    <col min="2" max="2" width="54.140625" bestFit="1" customWidth="1"/>
    <col min="4" max="4" width="29.140625" bestFit="1" customWidth="1"/>
    <col min="5" max="5" width="43.5703125" bestFit="1" customWidth="1"/>
  </cols>
  <sheetData>
    <row r="1" spans="1:5">
      <c r="A1" s="1" t="s">
        <v>61</v>
      </c>
      <c r="B1" s="1" t="s">
        <v>62</v>
      </c>
      <c r="D1" s="1" t="s">
        <v>119</v>
      </c>
      <c r="E1" s="1" t="s">
        <v>120</v>
      </c>
    </row>
    <row r="2" spans="1:5">
      <c r="A2" s="5" t="s">
        <v>60</v>
      </c>
      <c r="B2" s="4" t="s">
        <v>2</v>
      </c>
      <c r="D2" s="4" t="s">
        <v>64</v>
      </c>
      <c r="E2" s="4" t="s">
        <v>63</v>
      </c>
    </row>
    <row r="3" spans="1:5">
      <c r="A3" s="5" t="s">
        <v>59</v>
      </c>
      <c r="B3" s="4" t="s">
        <v>6</v>
      </c>
      <c r="D3" s="4" t="s">
        <v>64</v>
      </c>
      <c r="E3" s="4" t="s">
        <v>65</v>
      </c>
    </row>
    <row r="4" spans="1:5">
      <c r="A4" s="5" t="s">
        <v>54</v>
      </c>
      <c r="B4" s="4" t="s">
        <v>3</v>
      </c>
      <c r="D4" s="4" t="s">
        <v>64</v>
      </c>
      <c r="E4" s="4" t="s">
        <v>66</v>
      </c>
    </row>
    <row r="5" spans="1:5">
      <c r="A5" s="5" t="s">
        <v>59</v>
      </c>
      <c r="B5" s="4" t="s">
        <v>9</v>
      </c>
      <c r="D5" s="4" t="s">
        <v>64</v>
      </c>
      <c r="E5" s="4" t="s">
        <v>67</v>
      </c>
    </row>
    <row r="6" spans="1:5">
      <c r="A6" s="5" t="s">
        <v>56</v>
      </c>
      <c r="B6" s="4" t="s">
        <v>4</v>
      </c>
      <c r="D6" s="4" t="s">
        <v>64</v>
      </c>
      <c r="E6" s="4" t="s">
        <v>68</v>
      </c>
    </row>
    <row r="7" spans="1:5">
      <c r="A7" s="5" t="s">
        <v>58</v>
      </c>
      <c r="B7" s="4" t="s">
        <v>8</v>
      </c>
      <c r="D7" s="4" t="s">
        <v>64</v>
      </c>
      <c r="E7" s="4" t="s">
        <v>69</v>
      </c>
    </row>
    <row r="8" spans="1:5">
      <c r="A8" s="5" t="s">
        <v>57</v>
      </c>
      <c r="B8" s="4" t="s">
        <v>5</v>
      </c>
      <c r="D8" s="4" t="s">
        <v>64</v>
      </c>
      <c r="E8" s="4" t="s">
        <v>70</v>
      </c>
    </row>
    <row r="9" spans="1:5">
      <c r="A9" s="5" t="s">
        <v>60</v>
      </c>
      <c r="B9" s="4" t="s">
        <v>10</v>
      </c>
      <c r="D9" s="4" t="s">
        <v>64</v>
      </c>
      <c r="E9" s="4" t="s">
        <v>72</v>
      </c>
    </row>
    <row r="10" spans="1:5">
      <c r="A10" s="5" t="s">
        <v>31</v>
      </c>
      <c r="B10" s="4" t="s">
        <v>34</v>
      </c>
      <c r="D10" s="4" t="s">
        <v>64</v>
      </c>
      <c r="E10" s="4" t="s">
        <v>71</v>
      </c>
    </row>
    <row r="11" spans="1:5">
      <c r="A11" s="5" t="s">
        <v>59</v>
      </c>
      <c r="B11" s="4" t="s">
        <v>13</v>
      </c>
      <c r="D11" s="4" t="s">
        <v>64</v>
      </c>
      <c r="E11" s="4" t="s">
        <v>73</v>
      </c>
    </row>
    <row r="12" spans="1:5">
      <c r="A12" s="5" t="s">
        <v>58</v>
      </c>
      <c r="B12" s="4" t="s">
        <v>17</v>
      </c>
      <c r="D12" s="4" t="s">
        <v>74</v>
      </c>
      <c r="E12" s="4" t="s">
        <v>75</v>
      </c>
    </row>
    <row r="13" spans="1:5">
      <c r="A13" s="5" t="s">
        <v>57</v>
      </c>
      <c r="B13" s="4" t="s">
        <v>7</v>
      </c>
      <c r="D13" s="4" t="s">
        <v>74</v>
      </c>
      <c r="E13" s="4" t="s">
        <v>76</v>
      </c>
    </row>
    <row r="14" spans="1:5">
      <c r="A14" s="5" t="s">
        <v>58</v>
      </c>
      <c r="B14" s="4" t="s">
        <v>23</v>
      </c>
      <c r="D14" s="4" t="s">
        <v>74</v>
      </c>
      <c r="E14" s="4" t="s">
        <v>77</v>
      </c>
    </row>
    <row r="15" spans="1:5">
      <c r="A15" s="5" t="s">
        <v>31</v>
      </c>
      <c r="B15" s="4" t="s">
        <v>37</v>
      </c>
      <c r="D15" s="4" t="s">
        <v>74</v>
      </c>
      <c r="E15" s="4" t="s">
        <v>78</v>
      </c>
    </row>
    <row r="16" spans="1:5">
      <c r="A16" s="5" t="s">
        <v>59</v>
      </c>
      <c r="B16" s="4" t="s">
        <v>18</v>
      </c>
      <c r="D16" s="4" t="s">
        <v>85</v>
      </c>
      <c r="E16" s="4" t="s">
        <v>79</v>
      </c>
    </row>
    <row r="17" spans="1:5">
      <c r="A17" s="5" t="s">
        <v>59</v>
      </c>
      <c r="B17" s="4" t="s">
        <v>24</v>
      </c>
      <c r="D17" s="4" t="s">
        <v>85</v>
      </c>
      <c r="E17" s="4" t="s">
        <v>80</v>
      </c>
    </row>
    <row r="18" spans="1:5">
      <c r="A18" s="5" t="s">
        <v>60</v>
      </c>
      <c r="B18" s="4" t="s">
        <v>14</v>
      </c>
      <c r="D18" s="4" t="s">
        <v>85</v>
      </c>
      <c r="E18" s="4" t="s">
        <v>81</v>
      </c>
    </row>
    <row r="19" spans="1:5">
      <c r="A19" s="5" t="s">
        <v>54</v>
      </c>
      <c r="B19" s="4" t="s">
        <v>11</v>
      </c>
      <c r="D19" s="4" t="s">
        <v>82</v>
      </c>
      <c r="E19" s="4" t="s">
        <v>83</v>
      </c>
    </row>
    <row r="20" spans="1:5">
      <c r="A20" s="5" t="s">
        <v>59</v>
      </c>
      <c r="B20" s="4" t="s">
        <v>29</v>
      </c>
      <c r="D20" s="4" t="s">
        <v>82</v>
      </c>
      <c r="E20" s="4" t="s">
        <v>84</v>
      </c>
    </row>
    <row r="21" spans="1:5">
      <c r="A21" s="5" t="s">
        <v>60</v>
      </c>
      <c r="B21" s="4" t="s">
        <v>19</v>
      </c>
      <c r="D21" s="4" t="s">
        <v>86</v>
      </c>
      <c r="E21" s="4" t="s">
        <v>87</v>
      </c>
    </row>
    <row r="22" spans="1:5">
      <c r="A22" s="5" t="s">
        <v>60</v>
      </c>
      <c r="B22" s="4" t="s">
        <v>25</v>
      </c>
      <c r="D22" s="4" t="s">
        <v>88</v>
      </c>
      <c r="E22" s="4" t="s">
        <v>89</v>
      </c>
    </row>
    <row r="23" spans="1:5">
      <c r="A23" s="5" t="s">
        <v>60</v>
      </c>
      <c r="B23" s="4" t="s">
        <v>30</v>
      </c>
      <c r="D23" s="4" t="s">
        <v>90</v>
      </c>
      <c r="E23" s="4" t="s">
        <v>91</v>
      </c>
    </row>
    <row r="24" spans="1:5">
      <c r="A24" s="5" t="s">
        <v>59</v>
      </c>
      <c r="B24" s="4" t="s">
        <v>32</v>
      </c>
      <c r="D24" s="4" t="s">
        <v>90</v>
      </c>
      <c r="E24" s="4" t="s">
        <v>92</v>
      </c>
    </row>
    <row r="25" spans="1:5">
      <c r="A25" s="5" t="s">
        <v>54</v>
      </c>
      <c r="B25" s="4" t="s">
        <v>15</v>
      </c>
      <c r="D25" s="4" t="s">
        <v>90</v>
      </c>
      <c r="E25" s="4" t="s">
        <v>93</v>
      </c>
    </row>
    <row r="26" spans="1:5">
      <c r="A26" s="5" t="s">
        <v>31</v>
      </c>
      <c r="B26" s="4" t="s">
        <v>42</v>
      </c>
      <c r="D26" s="4" t="s">
        <v>90</v>
      </c>
      <c r="E26" s="4" t="s">
        <v>94</v>
      </c>
    </row>
    <row r="27" spans="1:5">
      <c r="A27" s="5" t="s">
        <v>57</v>
      </c>
      <c r="B27" s="4" t="s">
        <v>12</v>
      </c>
      <c r="D27" s="4" t="s">
        <v>90</v>
      </c>
      <c r="E27" s="4" t="s">
        <v>95</v>
      </c>
    </row>
    <row r="28" spans="1:5">
      <c r="A28" s="5" t="s">
        <v>59</v>
      </c>
      <c r="B28" s="4" t="s">
        <v>35</v>
      </c>
      <c r="D28" s="4" t="s">
        <v>90</v>
      </c>
      <c r="E28" s="4" t="s">
        <v>96</v>
      </c>
    </row>
    <row r="29" spans="1:5">
      <c r="A29" s="5" t="s">
        <v>54</v>
      </c>
      <c r="B29" s="4" t="s">
        <v>20</v>
      </c>
      <c r="D29" s="4" t="s">
        <v>90</v>
      </c>
      <c r="E29" s="4" t="s">
        <v>97</v>
      </c>
    </row>
    <row r="30" spans="1:5">
      <c r="A30" s="5" t="s">
        <v>59</v>
      </c>
      <c r="B30" s="4" t="s">
        <v>38</v>
      </c>
      <c r="D30" s="4" t="s">
        <v>90</v>
      </c>
      <c r="E30" s="4" t="s">
        <v>98</v>
      </c>
    </row>
    <row r="31" spans="1:5">
      <c r="A31" s="5" t="s">
        <v>59</v>
      </c>
      <c r="B31" s="4" t="s">
        <v>41</v>
      </c>
      <c r="D31" s="4" t="s">
        <v>90</v>
      </c>
      <c r="E31" s="4" t="s">
        <v>100</v>
      </c>
    </row>
    <row r="32" spans="1:5">
      <c r="A32" s="5" t="s">
        <v>54</v>
      </c>
      <c r="B32" s="4" t="s">
        <v>26</v>
      </c>
      <c r="D32" s="4" t="s">
        <v>90</v>
      </c>
      <c r="E32" s="4" t="s">
        <v>99</v>
      </c>
    </row>
    <row r="33" spans="1:5">
      <c r="A33" s="5" t="s">
        <v>58</v>
      </c>
      <c r="B33" s="4" t="s">
        <v>43</v>
      </c>
      <c r="D33" s="4" t="s">
        <v>90</v>
      </c>
      <c r="E33" s="4" t="s">
        <v>101</v>
      </c>
    </row>
    <row r="34" spans="1:5">
      <c r="A34" s="5" t="s">
        <v>57</v>
      </c>
      <c r="B34" s="4" t="s">
        <v>16</v>
      </c>
      <c r="D34" s="4" t="s">
        <v>90</v>
      </c>
      <c r="E34" s="4" t="s">
        <v>102</v>
      </c>
    </row>
    <row r="35" spans="1:5">
      <c r="A35" s="5" t="s">
        <v>59</v>
      </c>
      <c r="B35" s="4" t="s">
        <v>44</v>
      </c>
      <c r="D35" s="4" t="s">
        <v>90</v>
      </c>
      <c r="E35" s="4" t="s">
        <v>103</v>
      </c>
    </row>
    <row r="36" spans="1:5">
      <c r="A36" s="5" t="s">
        <v>59</v>
      </c>
      <c r="B36" s="4" t="s">
        <v>45</v>
      </c>
      <c r="D36" s="4" t="s">
        <v>90</v>
      </c>
      <c r="E36" s="4" t="s">
        <v>104</v>
      </c>
    </row>
    <row r="37" spans="1:5">
      <c r="A37" s="5" t="s">
        <v>59</v>
      </c>
      <c r="B37" s="4" t="s">
        <v>47</v>
      </c>
      <c r="D37" s="4" t="s">
        <v>90</v>
      </c>
      <c r="E37" s="4" t="s">
        <v>105</v>
      </c>
    </row>
    <row r="38" spans="1:5">
      <c r="A38" s="5" t="s">
        <v>59</v>
      </c>
      <c r="B38" s="4" t="s">
        <v>48</v>
      </c>
      <c r="D38" s="4" t="s">
        <v>90</v>
      </c>
      <c r="E38" s="4" t="s">
        <v>106</v>
      </c>
    </row>
    <row r="39" spans="1:5">
      <c r="A39" s="5" t="s">
        <v>59</v>
      </c>
      <c r="B39" s="4" t="s">
        <v>49</v>
      </c>
      <c r="D39" s="4" t="s">
        <v>90</v>
      </c>
      <c r="E39" s="4" t="s">
        <v>107</v>
      </c>
    </row>
    <row r="40" spans="1:5">
      <c r="A40" s="5" t="s">
        <v>59</v>
      </c>
      <c r="B40" s="4" t="s">
        <v>50</v>
      </c>
      <c r="D40" s="4" t="s">
        <v>90</v>
      </c>
      <c r="E40" s="4" t="s">
        <v>108</v>
      </c>
    </row>
    <row r="41" spans="1:5">
      <c r="A41" s="5" t="s">
        <v>55</v>
      </c>
      <c r="B41" s="4" t="s">
        <v>21</v>
      </c>
      <c r="D41" s="4" t="s">
        <v>109</v>
      </c>
      <c r="E41" s="4" t="s">
        <v>110</v>
      </c>
    </row>
    <row r="42" spans="1:5">
      <c r="A42" s="5" t="s">
        <v>59</v>
      </c>
      <c r="B42" s="4" t="s">
        <v>51</v>
      </c>
      <c r="D42" s="4" t="s">
        <v>109</v>
      </c>
      <c r="E42" s="4" t="s">
        <v>111</v>
      </c>
    </row>
    <row r="43" spans="1:5">
      <c r="A43" s="5" t="s">
        <v>57</v>
      </c>
      <c r="B43" s="4" t="s">
        <v>22</v>
      </c>
      <c r="D43" s="4" t="s">
        <v>112</v>
      </c>
      <c r="E43" s="4" t="s">
        <v>113</v>
      </c>
    </row>
    <row r="44" spans="1:5">
      <c r="A44" s="5" t="s">
        <v>31</v>
      </c>
      <c r="B44" s="4" t="s">
        <v>46</v>
      </c>
      <c r="D44" s="4" t="s">
        <v>112</v>
      </c>
      <c r="E44" s="4" t="s">
        <v>114</v>
      </c>
    </row>
    <row r="45" spans="1:5">
      <c r="A45" s="5" t="s">
        <v>60</v>
      </c>
      <c r="B45" s="4" t="s">
        <v>33</v>
      </c>
      <c r="D45" s="4" t="s">
        <v>112</v>
      </c>
      <c r="E45" s="4" t="s">
        <v>115</v>
      </c>
    </row>
    <row r="46" spans="1:5">
      <c r="A46" s="5" t="s">
        <v>54</v>
      </c>
      <c r="B46" s="4" t="s">
        <v>40</v>
      </c>
      <c r="D46" s="4" t="s">
        <v>112</v>
      </c>
      <c r="E46" s="4" t="s">
        <v>116</v>
      </c>
    </row>
    <row r="47" spans="1:5">
      <c r="A47" s="5" t="s">
        <v>59</v>
      </c>
      <c r="B47" s="4" t="s">
        <v>52</v>
      </c>
      <c r="D47" s="4" t="s">
        <v>117</v>
      </c>
      <c r="E47" s="4" t="s">
        <v>118</v>
      </c>
    </row>
    <row r="48" spans="1:5">
      <c r="A48" s="5" t="s">
        <v>57</v>
      </c>
      <c r="B48" s="4" t="s">
        <v>28</v>
      </c>
    </row>
    <row r="49" spans="1:2">
      <c r="A49" s="5" t="s">
        <v>59</v>
      </c>
      <c r="B49" s="4" t="s">
        <v>53</v>
      </c>
    </row>
    <row r="50" spans="1:2">
      <c r="A50" s="5" t="s">
        <v>55</v>
      </c>
      <c r="B50" s="4" t="s">
        <v>27</v>
      </c>
    </row>
    <row r="51" spans="1:2">
      <c r="A51" s="5" t="s">
        <v>60</v>
      </c>
      <c r="B51" s="4" t="s">
        <v>36</v>
      </c>
    </row>
    <row r="52" spans="1:2">
      <c r="A52" s="5" t="s">
        <v>60</v>
      </c>
      <c r="B52" s="4" t="s">
        <v>39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2</vt:i4>
      </vt:variant>
    </vt:vector>
  </HeadingPairs>
  <TitlesOfParts>
    <vt:vector size="6" baseType="lpstr">
      <vt:lpstr>Memória Desc_+CO3SO Interior</vt:lpstr>
      <vt:lpstr>Simulador_+CO3SO Interior</vt:lpstr>
      <vt:lpstr>Auxiliar</vt:lpstr>
      <vt:lpstr>Baixa Densidade</vt:lpstr>
      <vt:lpstr>'Memória Desc_+CO3SO Interior'!Área_de_Impressão</vt:lpstr>
      <vt:lpstr>'Memória Desc_+CO3SO Interior'!Títulos_de_Impressão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NORTE 2020</dc:creator>
  <cp:lastModifiedBy>Célia</cp:lastModifiedBy>
  <cp:lastPrinted>2020-07-13T11:53:22Z</cp:lastPrinted>
  <dcterms:created xsi:type="dcterms:W3CDTF">2017-05-14T21:42:36Z</dcterms:created>
  <dcterms:modified xsi:type="dcterms:W3CDTF">2020-07-21T09:57:06Z</dcterms:modified>
</cp:coreProperties>
</file>